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0" windowHeight="0"/>
  </bookViews>
  <sheets>
    <sheet name="Rekapitulace stavby" sheetId="1" r:id="rId1"/>
    <sheet name="SO 000.2 - Vedlejší a ost..." sheetId="2" r:id="rId2"/>
    <sheet name="SO 101.2 - Parkovací stán..." sheetId="3" r:id="rId3"/>
    <sheet name="SO 102.2 - Komunikace pěš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000.2 - Vedlejší a ost...'!$C$120:$K$161</definedName>
    <definedName name="_xlnm.Print_Area" localSheetId="1">'SO 000.2 - Vedlejší a ost...'!$C$4:$J$76,'SO 000.2 - Vedlejší a ost...'!$C$82:$J$102,'SO 000.2 - Vedlejší a ost...'!$C$108:$K$161</definedName>
    <definedName name="_xlnm.Print_Titles" localSheetId="1">'SO 000.2 - Vedlejší a ost...'!$120:$120</definedName>
    <definedName name="_xlnm._FilterDatabase" localSheetId="2" hidden="1">'SO 101.2 - Parkovací stán...'!$C$126:$K$366</definedName>
    <definedName name="_xlnm.Print_Area" localSheetId="2">'SO 101.2 - Parkovací stán...'!$C$4:$J$76,'SO 101.2 - Parkovací stán...'!$C$82:$J$108,'SO 101.2 - Parkovací stán...'!$C$114:$K$366</definedName>
    <definedName name="_xlnm.Print_Titles" localSheetId="2">'SO 101.2 - Parkovací stán...'!$126:$126</definedName>
    <definedName name="_xlnm._FilterDatabase" localSheetId="3" hidden="1">'SO 102.2 - Komunikace pěš...'!$C$123:$K$231</definedName>
    <definedName name="_xlnm.Print_Area" localSheetId="3">'SO 102.2 - Komunikace pěš...'!$C$4:$J$76,'SO 102.2 - Komunikace pěš...'!$C$82:$J$105,'SO 102.2 - Komunikace pěš...'!$C$111:$K$231</definedName>
    <definedName name="_xlnm.Print_Titles" localSheetId="3">'SO 102.2 - Komunikace pěš...'!$123:$123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231"/>
  <c r="BH231"/>
  <c r="BG231"/>
  <c r="BF231"/>
  <c r="T231"/>
  <c r="R231"/>
  <c r="P231"/>
  <c r="BI230"/>
  <c r="BH230"/>
  <c r="BG230"/>
  <c r="BF230"/>
  <c r="T230"/>
  <c r="R230"/>
  <c r="P230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T214"/>
  <c r="R215"/>
  <c r="R214"/>
  <c r="P215"/>
  <c r="P214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114"/>
  <c i="3" r="J37"/>
  <c r="J36"/>
  <c i="1" r="AY96"/>
  <c i="3" r="J35"/>
  <c i="1" r="AX96"/>
  <c i="3" r="BI366"/>
  <c r="BH366"/>
  <c r="BG366"/>
  <c r="BF366"/>
  <c r="T366"/>
  <c r="R366"/>
  <c r="P366"/>
  <c r="BI365"/>
  <c r="BH365"/>
  <c r="BG365"/>
  <c r="BF365"/>
  <c r="T365"/>
  <c r="R365"/>
  <c r="P365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39"/>
  <c r="BH339"/>
  <c r="BG339"/>
  <c r="BF339"/>
  <c r="T339"/>
  <c r="R339"/>
  <c r="P339"/>
  <c r="BI337"/>
  <c r="BH337"/>
  <c r="BG337"/>
  <c r="BF337"/>
  <c r="T337"/>
  <c r="R337"/>
  <c r="P337"/>
  <c r="BI333"/>
  <c r="BH333"/>
  <c r="BG333"/>
  <c r="BF333"/>
  <c r="T333"/>
  <c r="R333"/>
  <c r="P333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4"/>
  <c r="BH294"/>
  <c r="BG294"/>
  <c r="BF294"/>
  <c r="T294"/>
  <c r="R294"/>
  <c r="P294"/>
  <c r="BI292"/>
  <c r="BH292"/>
  <c r="BG292"/>
  <c r="BF292"/>
  <c r="T292"/>
  <c r="R292"/>
  <c r="P292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5"/>
  <c r="BH265"/>
  <c r="BG265"/>
  <c r="BF265"/>
  <c r="T265"/>
  <c r="R265"/>
  <c r="P265"/>
  <c r="BI263"/>
  <c r="BH263"/>
  <c r="BG263"/>
  <c r="BF263"/>
  <c r="T263"/>
  <c r="R263"/>
  <c r="P263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47"/>
  <c r="BH247"/>
  <c r="BG247"/>
  <c r="BF247"/>
  <c r="T247"/>
  <c r="R247"/>
  <c r="P247"/>
  <c r="BI244"/>
  <c r="BH244"/>
  <c r="BG244"/>
  <c r="BF244"/>
  <c r="T244"/>
  <c r="T243"/>
  <c r="R244"/>
  <c r="R243"/>
  <c r="P244"/>
  <c r="P243"/>
  <c r="BI241"/>
  <c r="BH241"/>
  <c r="BG241"/>
  <c r="BF241"/>
  <c r="T241"/>
  <c r="R241"/>
  <c r="P241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39"/>
  <c r="BH139"/>
  <c r="BG139"/>
  <c r="BF139"/>
  <c r="T139"/>
  <c r="R139"/>
  <c r="P139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89"/>
  <c r="E7"/>
  <c r="E85"/>
  <c i="2" r="J37"/>
  <c r="J36"/>
  <c i="1" r="AY95"/>
  <c i="2" r="J35"/>
  <c i="1" r="AX95"/>
  <c i="2" r="BI156"/>
  <c r="BH156"/>
  <c r="BG156"/>
  <c r="BF156"/>
  <c r="T156"/>
  <c r="T155"/>
  <c r="R156"/>
  <c r="R155"/>
  <c r="P156"/>
  <c r="P155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1" r="L90"/>
  <c r="AM90"/>
  <c r="AM89"/>
  <c r="L89"/>
  <c r="AM87"/>
  <c r="L87"/>
  <c r="L85"/>
  <c r="L84"/>
  <c i="4" r="BK231"/>
  <c r="BK230"/>
  <c r="BK225"/>
  <c r="BK222"/>
  <c r="BK198"/>
  <c r="J195"/>
  <c r="J189"/>
  <c r="BK178"/>
  <c r="BK176"/>
  <c r="BK174"/>
  <c r="BK171"/>
  <c r="J169"/>
  <c r="J165"/>
  <c r="J158"/>
  <c r="BK156"/>
  <c r="BK153"/>
  <c r="BK151"/>
  <c r="J146"/>
  <c r="J138"/>
  <c r="BK136"/>
  <c r="BK134"/>
  <c r="BK132"/>
  <c r="J127"/>
  <c i="3" r="J356"/>
  <c r="BK354"/>
  <c r="BK333"/>
  <c r="J320"/>
  <c r="BK314"/>
  <c r="BK311"/>
  <c r="J306"/>
  <c r="BK304"/>
  <c r="J302"/>
  <c r="BK300"/>
  <c r="J294"/>
  <c r="BK292"/>
  <c r="BK286"/>
  <c r="J283"/>
  <c r="J279"/>
  <c r="BK276"/>
  <c r="J276"/>
  <c r="BK274"/>
  <c r="BK254"/>
  <c r="BK244"/>
  <c r="BK241"/>
  <c r="J230"/>
  <c r="BK228"/>
  <c r="BK221"/>
  <c r="J217"/>
  <c r="BK211"/>
  <c r="BK209"/>
  <c r="BK207"/>
  <c r="J205"/>
  <c r="BK196"/>
  <c r="J188"/>
  <c r="BK186"/>
  <c r="J175"/>
  <c r="J167"/>
  <c r="BK158"/>
  <c r="BK155"/>
  <c r="BK148"/>
  <c r="J148"/>
  <c r="BK145"/>
  <c r="J139"/>
  <c r="J130"/>
  <c i="2" r="J151"/>
  <c r="BK144"/>
  <c r="BK138"/>
  <c r="J135"/>
  <c r="BK131"/>
  <c r="BK127"/>
  <c i="4" r="J231"/>
  <c r="J225"/>
  <c r="J215"/>
  <c r="BK211"/>
  <c r="J206"/>
  <c r="J203"/>
  <c r="J198"/>
  <c r="BK193"/>
  <c r="BK182"/>
  <c r="J180"/>
  <c r="J167"/>
  <c r="BK165"/>
  <c r="BK163"/>
  <c r="BK161"/>
  <c r="J151"/>
  <c r="J148"/>
  <c r="J132"/>
  <c r="BK127"/>
  <c i="3" r="J326"/>
  <c r="J323"/>
  <c r="J311"/>
  <c r="BK302"/>
  <c r="BK294"/>
  <c r="J288"/>
  <c r="BK279"/>
  <c r="J274"/>
  <c r="J271"/>
  <c r="J263"/>
  <c r="J258"/>
  <c r="J254"/>
  <c r="J241"/>
  <c r="J233"/>
  <c r="J228"/>
  <c r="BK224"/>
  <c r="J215"/>
  <c r="J211"/>
  <c r="J209"/>
  <c r="J199"/>
  <c r="J194"/>
  <c r="J186"/>
  <c r="BK184"/>
  <c r="J182"/>
  <c r="BK180"/>
  <c r="J177"/>
  <c r="BK173"/>
  <c r="J171"/>
  <c r="J169"/>
  <c r="J161"/>
  <c r="J158"/>
  <c r="J153"/>
  <c r="J145"/>
  <c i="2" r="BK156"/>
  <c r="BK151"/>
  <c r="BK148"/>
  <c r="J141"/>
  <c r="J131"/>
  <c r="J127"/>
  <c r="BK124"/>
  <c i="4" r="J230"/>
  <c r="J222"/>
  <c r="BK219"/>
  <c r="J211"/>
  <c r="J209"/>
  <c r="J193"/>
  <c r="J187"/>
  <c r="BK184"/>
  <c r="J182"/>
  <c r="BK180"/>
  <c r="J176"/>
  <c r="J174"/>
  <c r="BK167"/>
  <c r="J163"/>
  <c r="J156"/>
  <c r="BK148"/>
  <c r="BK146"/>
  <c r="J144"/>
  <c r="BK141"/>
  <c r="J136"/>
  <c r="J134"/>
  <c i="3" r="BK366"/>
  <c r="J366"/>
  <c r="J365"/>
  <c r="BK356"/>
  <c r="J352"/>
  <c r="BK339"/>
  <c r="BK337"/>
  <c r="BK323"/>
  <c r="J308"/>
  <c r="J304"/>
  <c r="J300"/>
  <c r="BK283"/>
  <c r="BK265"/>
  <c r="BK263"/>
  <c r="J256"/>
  <c r="BK247"/>
  <c r="J244"/>
  <c r="J221"/>
  <c r="BK217"/>
  <c r="J207"/>
  <c r="BK203"/>
  <c r="BK201"/>
  <c r="BK199"/>
  <c r="BK188"/>
  <c r="J180"/>
  <c r="BK177"/>
  <c r="BK175"/>
  <c r="BK169"/>
  <c r="BK167"/>
  <c r="J164"/>
  <c r="BK161"/>
  <c r="J151"/>
  <c r="BK130"/>
  <c i="2" r="J148"/>
  <c r="BK141"/>
  <c r="BK135"/>
  <c r="J124"/>
  <c i="4" r="J219"/>
  <c r="BK215"/>
  <c r="BK209"/>
  <c r="BK206"/>
  <c r="BK203"/>
  <c r="BK195"/>
  <c r="BK189"/>
  <c r="BK187"/>
  <c r="J184"/>
  <c r="J178"/>
  <c r="J171"/>
  <c r="BK169"/>
  <c r="J161"/>
  <c r="BK158"/>
  <c r="J153"/>
  <c r="BK144"/>
  <c r="J141"/>
  <c r="BK138"/>
  <c i="3" r="BK365"/>
  <c r="J354"/>
  <c r="BK352"/>
  <c r="J339"/>
  <c r="J337"/>
  <c r="J333"/>
  <c r="BK326"/>
  <c r="BK320"/>
  <c r="J314"/>
  <c r="BK308"/>
  <c r="BK306"/>
  <c r="J292"/>
  <c r="BK288"/>
  <c r="J286"/>
  <c r="BK271"/>
  <c r="J265"/>
  <c r="BK258"/>
  <c r="BK256"/>
  <c r="J247"/>
  <c r="BK233"/>
  <c r="BK230"/>
  <c r="J224"/>
  <c r="BK215"/>
  <c r="BK205"/>
  <c r="J203"/>
  <c r="J201"/>
  <c r="J196"/>
  <c r="BK194"/>
  <c r="J184"/>
  <c r="BK182"/>
  <c r="J173"/>
  <c r="BK171"/>
  <c r="BK164"/>
  <c r="J155"/>
  <c r="BK153"/>
  <c r="BK151"/>
  <c r="BK139"/>
  <c i="2" r="J156"/>
  <c r="J144"/>
  <c r="J138"/>
  <c i="1" r="AS94"/>
  <c i="2" l="1" r="BK123"/>
  <c r="BK130"/>
  <c r="J130"/>
  <c r="J99"/>
  <c r="BK147"/>
  <c r="J147"/>
  <c r="J100"/>
  <c i="3" r="P129"/>
  <c r="P166"/>
  <c r="BK220"/>
  <c r="J220"/>
  <c r="J101"/>
  <c r="R220"/>
  <c r="R227"/>
  <c r="T246"/>
  <c r="T282"/>
  <c r="P332"/>
  <c r="R364"/>
  <c i="2" r="T123"/>
  <c r="T130"/>
  <c r="R147"/>
  <c i="3" r="T129"/>
  <c r="R166"/>
  <c r="P214"/>
  <c r="P220"/>
  <c r="P227"/>
  <c r="BK246"/>
  <c r="J246"/>
  <c r="J104"/>
  <c r="BK282"/>
  <c r="J282"/>
  <c r="J105"/>
  <c r="BK332"/>
  <c r="J332"/>
  <c r="J106"/>
  <c r="BK364"/>
  <c r="J364"/>
  <c r="J107"/>
  <c i="4" r="P126"/>
  <c i="2" r="R123"/>
  <c r="R130"/>
  <c r="T147"/>
  <c i="3" r="R129"/>
  <c r="T166"/>
  <c r="T214"/>
  <c r="BK227"/>
  <c r="J227"/>
  <c r="J102"/>
  <c r="P246"/>
  <c r="R282"/>
  <c r="R332"/>
  <c r="T364"/>
  <c i="4" r="P143"/>
  <c i="2" r="P123"/>
  <c r="P130"/>
  <c r="P147"/>
  <c i="3" r="BK129"/>
  <c r="J129"/>
  <c r="J98"/>
  <c r="BK166"/>
  <c r="J166"/>
  <c r="J99"/>
  <c r="BK214"/>
  <c r="J214"/>
  <c r="J100"/>
  <c r="R214"/>
  <c r="T220"/>
  <c r="T227"/>
  <c r="R246"/>
  <c r="P282"/>
  <c r="T332"/>
  <c r="P364"/>
  <c i="4" r="BK126"/>
  <c r="J126"/>
  <c r="J98"/>
  <c r="R126"/>
  <c r="T126"/>
  <c r="BK143"/>
  <c r="J143"/>
  <c r="J99"/>
  <c r="R143"/>
  <c r="T143"/>
  <c r="BK192"/>
  <c r="J192"/>
  <c r="J100"/>
  <c r="P192"/>
  <c r="R192"/>
  <c r="T192"/>
  <c r="BK202"/>
  <c r="J202"/>
  <c r="J101"/>
  <c r="P202"/>
  <c r="R202"/>
  <c r="T202"/>
  <c r="BK218"/>
  <c r="J218"/>
  <c r="J103"/>
  <c r="P218"/>
  <c r="R218"/>
  <c r="T218"/>
  <c r="BK229"/>
  <c r="J229"/>
  <c r="J104"/>
  <c r="P229"/>
  <c r="R229"/>
  <c r="T229"/>
  <c i="2" r="F92"/>
  <c r="J115"/>
  <c r="BE131"/>
  <c r="BE148"/>
  <c r="BK155"/>
  <c r="J155"/>
  <c r="J101"/>
  <c i="3" r="J121"/>
  <c r="BE145"/>
  <c r="BE158"/>
  <c r="BE167"/>
  <c r="BE175"/>
  <c r="BE177"/>
  <c r="BE184"/>
  <c r="BE186"/>
  <c r="BE203"/>
  <c r="BE209"/>
  <c r="BE241"/>
  <c r="BE258"/>
  <c r="BE279"/>
  <c r="BE300"/>
  <c r="BE302"/>
  <c r="BE304"/>
  <c r="BE323"/>
  <c i="4" r="F92"/>
  <c r="J118"/>
  <c r="BE132"/>
  <c r="BE136"/>
  <c r="BE141"/>
  <c r="BE144"/>
  <c r="BE148"/>
  <c r="BE163"/>
  <c r="BE165"/>
  <c r="BE178"/>
  <c r="BE195"/>
  <c i="2" r="BE127"/>
  <c r="BE135"/>
  <c r="BE151"/>
  <c i="3" r="E117"/>
  <c r="BE139"/>
  <c r="BE153"/>
  <c r="BE155"/>
  <c r="BE182"/>
  <c r="BE194"/>
  <c r="BE207"/>
  <c r="BE211"/>
  <c r="BE221"/>
  <c r="BE228"/>
  <c r="BE230"/>
  <c r="BE233"/>
  <c r="BE271"/>
  <c r="BE274"/>
  <c r="BE286"/>
  <c r="BE292"/>
  <c r="BE326"/>
  <c r="BE339"/>
  <c r="BE366"/>
  <c i="4" r="BE151"/>
  <c r="BE158"/>
  <c r="BE169"/>
  <c r="BE187"/>
  <c r="BE193"/>
  <c r="BE203"/>
  <c r="BE225"/>
  <c r="BE231"/>
  <c i="2" r="E85"/>
  <c r="BE124"/>
  <c r="BE138"/>
  <c r="BE141"/>
  <c i="3" r="F92"/>
  <c r="BE130"/>
  <c r="BE148"/>
  <c r="BE164"/>
  <c r="BE169"/>
  <c r="BE196"/>
  <c r="BE201"/>
  <c r="BE205"/>
  <c r="BE215"/>
  <c r="BE217"/>
  <c r="BE244"/>
  <c r="BE247"/>
  <c r="BE256"/>
  <c r="BE263"/>
  <c r="BE283"/>
  <c r="BE288"/>
  <c r="BE306"/>
  <c r="BE308"/>
  <c r="BE311"/>
  <c r="BE314"/>
  <c r="BE333"/>
  <c r="BE352"/>
  <c r="BE354"/>
  <c r="BE365"/>
  <c r="BK243"/>
  <c r="J243"/>
  <c r="J103"/>
  <c i="4" r="BE127"/>
  <c r="BE134"/>
  <c r="BE153"/>
  <c r="BE156"/>
  <c r="BE171"/>
  <c r="BE174"/>
  <c r="BE176"/>
  <c r="BE180"/>
  <c r="BE184"/>
  <c r="BE189"/>
  <c r="BE230"/>
  <c i="2" r="BE144"/>
  <c r="BE156"/>
  <c i="3" r="BE151"/>
  <c r="BE161"/>
  <c r="BE171"/>
  <c r="BE173"/>
  <c r="BE180"/>
  <c r="BE188"/>
  <c r="BE199"/>
  <c r="BE224"/>
  <c r="BE254"/>
  <c r="BE265"/>
  <c r="BE276"/>
  <c r="BE294"/>
  <c r="BE320"/>
  <c r="BE337"/>
  <c r="BE356"/>
  <c i="4" r="E85"/>
  <c r="BE138"/>
  <c r="BE146"/>
  <c r="BE161"/>
  <c r="BE167"/>
  <c r="BE182"/>
  <c r="BE198"/>
  <c r="BE206"/>
  <c r="BE209"/>
  <c r="BE211"/>
  <c r="BE215"/>
  <c r="BE219"/>
  <c r="BE222"/>
  <c r="BK214"/>
  <c r="J214"/>
  <c r="J102"/>
  <c i="2" r="F34"/>
  <c i="1" r="BA95"/>
  <c i="3" r="F34"/>
  <c i="1" r="BA96"/>
  <c i="2" r="F35"/>
  <c i="1" r="BB95"/>
  <c i="2" r="F36"/>
  <c i="1" r="BC95"/>
  <c i="4" r="J34"/>
  <c i="1" r="AW97"/>
  <c i="2" r="F37"/>
  <c i="1" r="BD95"/>
  <c i="3" r="F36"/>
  <c i="1" r="BC96"/>
  <c i="3" r="F35"/>
  <c i="1" r="BB96"/>
  <c i="3" r="J34"/>
  <c i="1" r="AW96"/>
  <c i="4" r="F35"/>
  <c i="1" r="BB97"/>
  <c i="2" r="J34"/>
  <c i="1" r="AW95"/>
  <c i="3" r="F37"/>
  <c i="1" r="BD96"/>
  <c i="4" r="F34"/>
  <c i="1" r="BA97"/>
  <c i="4" r="F37"/>
  <c i="1" r="BD97"/>
  <c i="4" r="F36"/>
  <c i="1" r="BC97"/>
  <c i="2" l="1" r="P122"/>
  <c r="P121"/>
  <c i="1" r="AU95"/>
  <c i="2" r="R122"/>
  <c r="R121"/>
  <c i="4" r="P125"/>
  <c r="P124"/>
  <c i="1" r="AU97"/>
  <c i="3" r="T128"/>
  <c r="T127"/>
  <c r="P128"/>
  <c r="P127"/>
  <c i="1" r="AU96"/>
  <c i="2" r="T122"/>
  <c r="T121"/>
  <c i="4" r="T125"/>
  <c r="T124"/>
  <c r="R125"/>
  <c r="R124"/>
  <c i="3" r="R128"/>
  <c r="R127"/>
  <c i="2" r="BK122"/>
  <c r="J122"/>
  <c r="J97"/>
  <c r="J123"/>
  <c r="J98"/>
  <c i="3" r="BK128"/>
  <c r="BK127"/>
  <c r="J127"/>
  <c i="4" r="BK125"/>
  <c r="J125"/>
  <c r="J97"/>
  <c i="1" r="BB94"/>
  <c r="W31"/>
  <c r="BA94"/>
  <c r="AW94"/>
  <c r="AK30"/>
  <c i="3" r="F33"/>
  <c i="1" r="AZ96"/>
  <c i="3" r="J30"/>
  <c i="1" r="AG96"/>
  <c r="BC94"/>
  <c r="W32"/>
  <c i="2" r="F33"/>
  <c i="1" r="AZ95"/>
  <c i="4" r="F33"/>
  <c i="1" r="AZ97"/>
  <c r="BD94"/>
  <c r="W33"/>
  <c i="2" r="J33"/>
  <c i="1" r="AV95"/>
  <c r="AT95"/>
  <c i="3" r="J33"/>
  <c i="1" r="AV96"/>
  <c r="AT96"/>
  <c i="4" r="J33"/>
  <c i="1" r="AV97"/>
  <c r="AT97"/>
  <c i="3" l="1" r="J39"/>
  <c i="2" r="BK121"/>
  <c r="J121"/>
  <c i="3" r="J96"/>
  <c r="J128"/>
  <c r="J97"/>
  <c i="4" r="BK124"/>
  <c r="J124"/>
  <c r="J96"/>
  <c i="1" r="AN96"/>
  <c r="AU94"/>
  <c r="AZ94"/>
  <c r="W29"/>
  <c r="AY94"/>
  <c i="2" r="J30"/>
  <c i="1" r="AG95"/>
  <c r="AN95"/>
  <c r="AX94"/>
  <c r="W30"/>
  <c i="2" l="1" r="J96"/>
  <c r="J39"/>
  <c i="1" r="AV94"/>
  <c r="AK29"/>
  <c i="4" r="J30"/>
  <c i="1" r="AG97"/>
  <c r="AN97"/>
  <c i="4" l="1" r="J39"/>
  <c i="1" r="AT9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<sst xmlns="http://schemas.openxmlformats.org/spreadsheetml/2006/main">
  <si>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</si>
  <si>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</si>
  <si>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</si>
  <si>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</si>
  <si>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</si>
  <si>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{25b6e71e-fb5d-4d94-8078-047012a169d0}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</si>
  <si>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</si>
  <si>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</si>
  <si>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</si>
  <si>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</si>
  <si>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</si>
  <si>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</si>
  <si>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</si>
  <si>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</si>
  <si>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</si>
  <si>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</si>
  <si>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</si>
  <si>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Otrokovice-úprava parkovacích stání v ulici Na Uličce-2.etapa</t>
  </si>
  <si>
    <t>KSO:</t>
  </si>
  <si>
    <t>CC-CZ:</t>
  </si>
  <si>
    <t>Místo:</t>
  </si>
  <si>
    <t>Otrokovice-centrální část</t>
  </si>
  <si>
    <t>Datum:</t>
  </si>
  <si>
    <t>13. 9. 2020</t>
  </si>
  <si>
    <t>Zadavatel:</t>
  </si>
  <si>
    <t>IČ:</t>
  </si>
  <si>
    <t>Město Otrokovice</t>
  </si>
  <si>
    <t>DIČ:</t>
  </si>
  <si>
    <t>Uchazeč:</t>
  </si>
  <si>
    <t>Vyplň údaj</t>
  </si>
  <si>
    <t>Projektant:</t>
  </si>
  <si>
    <t>M.Sedlářová</t>
  </si>
  <si>
    <t>True</t>
  </si>
  <si>
    <t>Zpracovatel:</t>
  </si>
  <si>
    <t>Ing.L.Alster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</si>
  <si>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</si>
  <si>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</si>
  <si>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</si>
  <si>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</si>
  <si>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</si>
  <si>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</si>
  <si>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</si>
  <si>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</si>
  <si>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</si>
  <si>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</si>
  <si>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</si>
  <si>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</si>
  <si>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</si>
  <si>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</si>
  <si>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</si>
  <si>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</si>
  <si>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</si>
  <si>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</si>
  <si>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</si>
  <si>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</si>
  <si>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</si>
  <si>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</si>
  <si>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</si>
  <si>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</si>
  <si>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</si>
  <si>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</si>
  <si>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</si>
  <si>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</si>
  <si>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</si>
  <si>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</si>
  <si>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</si>
  <si>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</si>
  <si>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</si>
  <si>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</si>
  <si>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</si>
  <si>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</si>
  <si>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</si>
  <si>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</si>
  <si>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</si>
  <si>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</si>
  <si>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</si>
  <si>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</si>
  <si>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</si>
  <si>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</si>
  <si>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</si>
  <si>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</si>
  <si>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000.2</t>
  </si>
  <si>
    <t>Vedlejší a ostatní rozpočtové náklady-2.etapa</t>
  </si>
  <si>
    <t>STA</t>
  </si>
  <si>
    <t>1</t>
  </si>
  <si>
    <t>{e37ccd64-0472-4fd7-b149-fb7b719906ee}</t>
  </si>
  <si>
    <t>2</t>
  </si>
  <si>
    <t>SO 101.2</t>
  </si>
  <si>
    <t>Parkovací stání-2.etapa</t>
  </si>
  <si>
    <t>{ce864966-9276-4f8f-9031-64e97e1e24f2}</t>
  </si>
  <si>
    <t>SO 102.2</t>
  </si>
  <si>
    <t>Komunikace pěší-2.etapa</t>
  </si>
  <si>
    <t>{ce4d9262-2326-4b1e-a93d-58f0e64e6e80}</t>
  </si>
  <si>
    <t>KRYCÍ LIST SOUPISU PRACÍ</t>
  </si>
  <si>
    <t>Objekt:</t>
  </si>
  <si>
    <t>SO 000.2 - Vedlejší a ostatní rozpočtové náklady-2.etapa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</si>
  <si>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</si>
  <si>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</si>
  <si>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</si>
  <si>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</si>
  <si>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</si>
  <si>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</si>
  <si>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</si>
  <si>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</si>
  <si>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</si>
  <si>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</si>
  <si>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</si>
  <si>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</si>
  <si>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</si>
  <si>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</si>
  <si>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</si>
  <si>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</si>
  <si>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</si>
  <si>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</si>
  <si>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</si>
  <si>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</si>
  <si>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</si>
  <si>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</si>
  <si>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</si>
  <si>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</si>
  <si>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</si>
  <si>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</si>
  <si>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</si>
  <si>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</si>
  <si>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</si>
  <si>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</si>
  <si>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012002000</t>
  </si>
  <si>
    <t>Geodetické práce</t>
  </si>
  <si>
    <t>komplet</t>
  </si>
  <si>
    <t>1024</t>
  </si>
  <si>
    <t>1391758895</t>
  </si>
  <si>
    <t>VV</t>
  </si>
  <si>
    <t>Vytýčení stavby a inženýrských sítí, zaměření skutečného provedení stavby</t>
  </si>
  <si>
    <t>013254000</t>
  </si>
  <si>
    <t>Dokumentace skutečného provedení stavby</t>
  </si>
  <si>
    <t>hodin</t>
  </si>
  <si>
    <t>519445478</t>
  </si>
  <si>
    <t>Náklady na zhotovení dokumentace skutečného provedení stavby, předání objednateli v požadované formě a počtu</t>
  </si>
  <si>
    <t>8</t>
  </si>
  <si>
    <t>VRN3</t>
  </si>
  <si>
    <t>Zařízení staveniště</t>
  </si>
  <si>
    <t>3</t>
  </si>
  <si>
    <t>031002000</t>
  </si>
  <si>
    <t>Související práce pro zařízení staveniště</t>
  </si>
  <si>
    <t>-154398585</t>
  </si>
  <si>
    <t xml:space="preserve">Náklady spojené s případným vypracování projektové dokumentace pro ZS, </t>
  </si>
  <si>
    <t xml:space="preserve">příprava území pro ZS </t>
  </si>
  <si>
    <t>4</t>
  </si>
  <si>
    <t>032002000</t>
  </si>
  <si>
    <t>Vybavení staveniště</t>
  </si>
  <si>
    <t>-509329838</t>
  </si>
  <si>
    <t>vybudování vlastních objektů ZS</t>
  </si>
  <si>
    <t>033002000</t>
  </si>
  <si>
    <t>Připojení staveniště na inženýrské sítě</t>
  </si>
  <si>
    <t>-1771364979</t>
  </si>
  <si>
    <t xml:space="preserve">Zřízení přípojek pro ZS, vybudování případných odběrných a měřících míst, náklady na energie pro provoz staveniště </t>
  </si>
  <si>
    <t>6</t>
  </si>
  <si>
    <t>034002000</t>
  </si>
  <si>
    <t>Zabezpečení staveniště</t>
  </si>
  <si>
    <t>kompl</t>
  </si>
  <si>
    <t>598128750</t>
  </si>
  <si>
    <t xml:space="preserve">Náklady na úklid, ostrahu a eventuální nutnou opravu objektů ZS, včetně přípojek </t>
  </si>
  <si>
    <t>7</t>
  </si>
  <si>
    <t>039002000</t>
  </si>
  <si>
    <t>Zrušení zařízení staveniště</t>
  </si>
  <si>
    <t>1011411820</t>
  </si>
  <si>
    <t>Odstranění objektů ZS, včetně přípojek a jejich odvoz. Úprava povrchů po odstranění ZS a úklid ploch na kterých bylo ZS provozováno</t>
  </si>
  <si>
    <t>VRN4</t>
  </si>
  <si>
    <t>Inženýrská činnost</t>
  </si>
  <si>
    <t>043002000</t>
  </si>
  <si>
    <t>Zkoušky a ostatní měření</t>
  </si>
  <si>
    <t>1413036444</t>
  </si>
  <si>
    <t xml:space="preserve">Zkoušky dodávaných betonových a živičných směsí, přezkoušení kvality dodávaných betonových, plastových nebo kovových výrobků.  </t>
  </si>
  <si>
    <t>9</t>
  </si>
  <si>
    <t>045002000</t>
  </si>
  <si>
    <t>Kompletační a koordinační činnost</t>
  </si>
  <si>
    <t>-1385995435</t>
  </si>
  <si>
    <t>Činnost spojená s přípravou a realizací stavby.</t>
  </si>
  <si>
    <t>Eventuální zajištění kolaudačního souhlasu.</t>
  </si>
  <si>
    <t>VRN9</t>
  </si>
  <si>
    <t>Ostatní náklady</t>
  </si>
  <si>
    <t>10</t>
  </si>
  <si>
    <t>092002000</t>
  </si>
  <si>
    <t>Ostatní náklady související s provozem</t>
  </si>
  <si>
    <t>1971159794</t>
  </si>
  <si>
    <t>Pouze zajištění výjezdu vozidel stavby na místní komunikace</t>
  </si>
  <si>
    <t xml:space="preserve">Náklady na vyhotovení návrhu dočasného dopravního zančení, jeho projednání s dotčenými orgány a organizacemi, projednání dopr.opatření s policií ČR </t>
  </si>
  <si>
    <t>Zajištění vydání stanovení</t>
  </si>
  <si>
    <t xml:space="preserve">Dodání dopravních značek, jejich rozmístění, údržba během realizace stavby, odstranění dočasného značení po ukončení realizace stavby  </t>
  </si>
  <si>
    <t>SO 101.2 - Parkovací stání-2.etapa</t>
  </si>
  <si>
    <t>HSV - Práce a dodávky HSV</t>
  </si>
  <si>
    <t xml:space="preserve">    1 - Zemní práce</t>
  </si>
  <si>
    <t xml:space="preserve">    11 - Přípravné a přidružené práce</t>
  </si>
  <si>
    <t xml:space="preserve">    18 - Zemní práce - povrchové úpravy terénu</t>
  </si>
  <si>
    <t xml:space="preserve">    2 - Zakládání</t>
  </si>
  <si>
    <t xml:space="preserve">    21 - Zakládání - úprava podloží a základové spáry, zlepšování vlastností hornin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</si>
  <si>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</si>
  <si>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</si>
  <si>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</si>
  <si>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99 - Přesun hmot a manipulace se sutí</t>
  </si>
  <si>
    <t xml:space="preserve">    998 - Přesun hmot</t>
  </si>
  <si>
    <t>HSV</t>
  </si>
  <si>
    <t>Práce a dodávky HSV</t>
  </si>
  <si>
    <t>Zemní práce</t>
  </si>
  <si>
    <t>122252203</t>
  </si>
  <si>
    <t>Odkopávky a prokopávky nezapažené pro silnice a dálnice strojně v hornině třídy těžitelnosti I do 100 m3</t>
  </si>
  <si>
    <t>m3</t>
  </si>
  <si>
    <t>1687529874</t>
  </si>
  <si>
    <t>(150+25+90*0,35+80*0,5)*0,42</t>
  </si>
  <si>
    <t>Odpočet konstrukcí</t>
  </si>
  <si>
    <t>-(175*0,24+20*0,3+25*0,3)</t>
  </si>
  <si>
    <t>odpočet odhumusování</t>
  </si>
  <si>
    <t>-30*0,15</t>
  </si>
  <si>
    <t>Výměna zeminy v aktivní zóně-realizace dle skutečné potřeby</t>
  </si>
  <si>
    <t>246,5*0,3</t>
  </si>
  <si>
    <t>Součet</t>
  </si>
  <si>
    <t>132251103</t>
  </si>
  <si>
    <t>Hloubení nezapažených rýh šířky do 800 mm strojně s urovnáním dna do předepsaného profilu a spádu v hornině třídy těžitelnosti I skupiny 3 přes 50 do 100 m3</t>
  </si>
  <si>
    <t>1769218855</t>
  </si>
  <si>
    <t>Rýha pro obrubníky</t>
  </si>
  <si>
    <t>0,15*0,35*90+0,15*0,5*80</t>
  </si>
  <si>
    <t>Kabelová chránička</t>
  </si>
  <si>
    <t>0,8*1,0*6</t>
  </si>
  <si>
    <t>133151101</t>
  </si>
  <si>
    <t>Hloubení nezapažených šachet strojně v hornině třídy těžitelnosti I skupiny 1 a 2 do 20 m3</t>
  </si>
  <si>
    <t>-1852664773</t>
  </si>
  <si>
    <t xml:space="preserve">Patky pro přesun  DZ</t>
  </si>
  <si>
    <t>0,4*0,5*0,6*4</t>
  </si>
  <si>
    <t>139001101</t>
  </si>
  <si>
    <t>Příplatek k cenám hloubených vykopávek za ztížení vykopávky v blízkosti podzemního vedení nebo výbušnin pro jakoukoliv třídu horniny</t>
  </si>
  <si>
    <t>-1981497375</t>
  </si>
  <si>
    <t>Kabelová chránička - ruční výkop</t>
  </si>
  <si>
    <t>162651111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</si>
  <si>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</si>
  <si>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1218487539</t>
  </si>
  <si>
    <t>117,48+15,525+0,48</t>
  </si>
  <si>
    <t>167151111</t>
  </si>
  <si>
    <t>Nakládání, skládání a překládání neulehlého výkopku nebo sypaniny strojně nakládání, množství přes 100 m3, z hornin třídy těžitelnosti I, skupiny 1 až 3</t>
  </si>
  <si>
    <t>1234493104</t>
  </si>
  <si>
    <t>133,485</t>
  </si>
  <si>
    <t>171201211</t>
  </si>
  <si>
    <t>Poplatek za uložení stavebního odpadu na skládce (skládkovné) zeminy a kameniva zatříděného do Katalogu odpadů pod kódem 170 504</t>
  </si>
  <si>
    <t>t</t>
  </si>
  <si>
    <t>2133392238</t>
  </si>
  <si>
    <t>Předpokládaná skládka Moravská skládková</t>
  </si>
  <si>
    <t>133,485*1,7</t>
  </si>
  <si>
    <t>174151101</t>
  </si>
  <si>
    <t>Zásyp sypaninou z jakékoliv horniny strojně s uložením výkopku ve vrstvách se zhutněním jam, šachet, rýh nebo kolem objektů v těchto vykopávkách</t>
  </si>
  <si>
    <t>69905766</t>
  </si>
  <si>
    <t>0,8*1,0*6*0,9</t>
  </si>
  <si>
    <t>M</t>
  </si>
  <si>
    <t>58344171</t>
  </si>
  <si>
    <t>štěrkodrť frakce 0/32</t>
  </si>
  <si>
    <t>-589406624</t>
  </si>
  <si>
    <t>4,320*1,7</t>
  </si>
  <si>
    <t>7,344*1,2 'Přepočtené koeficientem množství</t>
  </si>
  <si>
    <t>181152302</t>
  </si>
  <si>
    <t>Úprava pláně na stavbách silnic a dálnic strojně v zářezech mimo skalních se zhutněním</t>
  </si>
  <si>
    <t>m2</t>
  </si>
  <si>
    <t>1764911267</t>
  </si>
  <si>
    <t>11</t>
  </si>
  <si>
    <t>Přípravné a přidružené práce</t>
  </si>
  <si>
    <t>919735112</t>
  </si>
  <si>
    <t xml:space="preserve">Řezání stávajícího živičného krytu nebo podkladu  hloubky přes 50 do 100 mm</t>
  </si>
  <si>
    <t>m</t>
  </si>
  <si>
    <t>-942877325</t>
  </si>
  <si>
    <t>110</t>
  </si>
  <si>
    <t>12</t>
  </si>
  <si>
    <t>113154111</t>
  </si>
  <si>
    <t xml:space="preserve">Frézování živičného podkladu nebo krytu  s naložením na dopravní prostředek plochy do 500 m2 bez překážek v trase pruhu šířky do 0,5 m, tloušťky vrstvy do 30 mm</t>
  </si>
  <si>
    <t>-903490952</t>
  </si>
  <si>
    <t>80</t>
  </si>
  <si>
    <t>13</t>
  </si>
  <si>
    <t>113154113</t>
  </si>
  <si>
    <t xml:space="preserve">Frézování živičného podkladu nebo krytu  s naložením na dopravní prostředek plochy do 500 m2 bez překážek v trase pruhu šířky do 0,5 m, tloušťky vrstvy 50 mm</t>
  </si>
  <si>
    <t>-1614169793</t>
  </si>
  <si>
    <t>50</t>
  </si>
  <si>
    <t>14</t>
  </si>
  <si>
    <t>113154114</t>
  </si>
  <si>
    <t xml:space="preserve">Frézování živičného podkladu nebo krytu  s naložením na dopravní prostředek plochy do 500 m2 bez překážek v trase pruhu šířky do 0,5 m, tloušťky vrstvy 100 mm</t>
  </si>
  <si>
    <t>-142525273</t>
  </si>
  <si>
    <t>113106132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</si>
  <si>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 nebo kameninových dlaždic, desek nebo tvarovek</t>
  </si>
  <si>
    <t>-951501228</t>
  </si>
  <si>
    <t>20</t>
  </si>
  <si>
    <t>16</t>
  </si>
  <si>
    <t>113107181</t>
  </si>
  <si>
    <t>Odstranění podkladů nebo krytů strojně plochy jednotlivě přes 50 m2 do 200 m2 s přemístěním hmot na skládku na vzdálenost do 20 m nebo s naložením na dopravní prostředek živičných, o tl. vrstvy do 50 mm</t>
  </si>
  <si>
    <t>1232527784</t>
  </si>
  <si>
    <t>Litý asfalt</t>
  </si>
  <si>
    <t>175</t>
  </si>
  <si>
    <t>17</t>
  </si>
  <si>
    <t>113107170</t>
  </si>
  <si>
    <t>Odstranění podkladů nebo krytů strojně plochy jednotlivě přes 50 m2 do 200 m2 s přemístěním hmot na skládku na vzdálenost do 20 m nebo s naložením na dopravní prostředek z betonu prostého, o tl. vrstvy do 100 mm</t>
  </si>
  <si>
    <t>1962327673</t>
  </si>
  <si>
    <t>18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</si>
  <si>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</si>
  <si>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</si>
  <si>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-868100447</t>
  </si>
  <si>
    <t>25</t>
  </si>
  <si>
    <t>19</t>
  </si>
  <si>
    <t>113107161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</si>
  <si>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</si>
  <si>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-525273940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</si>
  <si>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</si>
  <si>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</si>
  <si>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-1233463064</t>
  </si>
  <si>
    <t>20+25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</si>
  <si>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</si>
  <si>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</si>
  <si>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454038984</t>
  </si>
  <si>
    <t>Betonové silniční obrubníky</t>
  </si>
  <si>
    <t>Betonové chodníkové obrubníky</t>
  </si>
  <si>
    <t>150</t>
  </si>
  <si>
    <t>22</t>
  </si>
  <si>
    <t>113203111</t>
  </si>
  <si>
    <t xml:space="preserve">Vytrhání obrub  s vybouráním lože, s přemístěním hmot na skládku na vzdálenost do 3 m nebo s naložením na dopravní prostředek z dlažebních kostek</t>
  </si>
  <si>
    <t>-1306137014</t>
  </si>
  <si>
    <t>23</t>
  </si>
  <si>
    <t>966006132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</si>
  <si>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</si>
  <si>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kus</t>
  </si>
  <si>
    <t>1693859851</t>
  </si>
  <si>
    <t>Přemístění DZ</t>
  </si>
  <si>
    <t>24</t>
  </si>
  <si>
    <t>979024442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</si>
  <si>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chodníkových</t>
  </si>
  <si>
    <t>-677565425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</si>
  <si>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</si>
  <si>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</si>
  <si>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1853784830</t>
  </si>
  <si>
    <t>26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</si>
  <si>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</si>
  <si>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</si>
  <si>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-1995995710</t>
  </si>
  <si>
    <t>27</t>
  </si>
  <si>
    <t>979071122</t>
  </si>
  <si>
    <t xml:space="preserve">Očištění vybouraných dlažebních kostek  od spojovacího materiálu, s uložením očištěných kostek na skládku, s odklizením odpadových hmot na hromady a s odklizením vybouraných kostek na vzdálenost do 3 m drobných, s původním vyplněním spár živicí nebo cementovou maltou</t>
  </si>
  <si>
    <t>-1088496035</t>
  </si>
  <si>
    <t>80*0,1</t>
  </si>
  <si>
    <t>28</t>
  </si>
  <si>
    <t>121151113</t>
  </si>
  <si>
    <t>Sejmutí ornice strojně při souvislé ploše přes 100 do 500 m2, tl. vrstvy do 200 mm</t>
  </si>
  <si>
    <t>1172077383</t>
  </si>
  <si>
    <t>180</t>
  </si>
  <si>
    <t>29</t>
  </si>
  <si>
    <t>162506111</t>
  </si>
  <si>
    <t xml:space="preserve">Vodorovné přemístění výkopku bez naložení, avšak se složením  zemin schopných zúrodnění, na vzdálenost přes 2000 do 3000 m</t>
  </si>
  <si>
    <t>36190226</t>
  </si>
  <si>
    <t>180*0,15</t>
  </si>
  <si>
    <t>30</t>
  </si>
  <si>
    <t>171206111</t>
  </si>
  <si>
    <t xml:space="preserve">Uložení zemin schopných zúrodnění nebo výsypek do násypů  předepsaných tvarů s urovnáním</t>
  </si>
  <si>
    <t>1144031624</t>
  </si>
  <si>
    <t>Mezideponie</t>
  </si>
  <si>
    <t>27,00</t>
  </si>
  <si>
    <t>Zemní práce - povrchové úpravy terénu</t>
  </si>
  <si>
    <t>31</t>
  </si>
  <si>
    <t>180405114</t>
  </si>
  <si>
    <t>Založení trávníků ve vegetačních dlaždicích nebo prefabrikátech výsevem směsi substrátu a semene v rovině nebo na svahu do 1:5</t>
  </si>
  <si>
    <t>-691037329</t>
  </si>
  <si>
    <t>150*0,5</t>
  </si>
  <si>
    <t>32</t>
  </si>
  <si>
    <t>10371500</t>
  </si>
  <si>
    <t>substrát pro trávníky VL</t>
  </si>
  <si>
    <t>336622228</t>
  </si>
  <si>
    <t>75*0,15 'Přepočtené koeficientem množství</t>
  </si>
  <si>
    <t>Zakládání</t>
  </si>
  <si>
    <t>33</t>
  </si>
  <si>
    <t>275311126</t>
  </si>
  <si>
    <t>Základové konstrukce z betonu prostého patky a bloky ve výkopu nebo na hlavách pilot C 20/25</t>
  </si>
  <si>
    <t>1413253365</t>
  </si>
  <si>
    <t>Patky pro DZ</t>
  </si>
  <si>
    <t>34</t>
  </si>
  <si>
    <t>275353102</t>
  </si>
  <si>
    <t>Bednění kotevních otvorů a prostupů v základových konstrukcích v patkách včetně polohového zajištění a odbednění, popř. ztraceného bednění z pletiva apod. průřezu do 0,01 m2, hl. přes 0,25 do 0,50 m</t>
  </si>
  <si>
    <t>-104833740</t>
  </si>
  <si>
    <t>Zakládání - úprava podloží a základové spáry, zlepšování vlastností hornin</t>
  </si>
  <si>
    <t>35</t>
  </si>
  <si>
    <t>213141112</t>
  </si>
  <si>
    <t xml:space="preserve">Zřízení vrstvy z geotextilie  filtrační, separační, odvodňovací, ochranné, výztužné nebo protierozní v rovině nebo ve sklonu do 1:5, šířky přes 3 do 6 m</t>
  </si>
  <si>
    <t>1567812491</t>
  </si>
  <si>
    <t>150+25+90*0,35+80*0,5</t>
  </si>
  <si>
    <t>36</t>
  </si>
  <si>
    <t>69311201</t>
  </si>
  <si>
    <t>geotextilie netkaná PES+PP 400g/m2</t>
  </si>
  <si>
    <t>1999959739</t>
  </si>
  <si>
    <t>246,5</t>
  </si>
  <si>
    <t>246,5*1,05 'Přepočtené koeficientem množství</t>
  </si>
  <si>
    <t>37</t>
  </si>
  <si>
    <t>462451114</t>
  </si>
  <si>
    <t>Prolití konstrukce z kamene kamenného záhozu cementovou maltou MC-25</t>
  </si>
  <si>
    <t>2121993152</t>
  </si>
  <si>
    <t>70 kg na m2</t>
  </si>
  <si>
    <t>Pod silničními obrubníky</t>
  </si>
  <si>
    <t>(90*0,35+80*0,5)*70/2200</t>
  </si>
  <si>
    <t>Realizace na základě provedených zkoušek,dořešeno v rámci AD</t>
  </si>
  <si>
    <t>Parkovací stání</t>
  </si>
  <si>
    <t>(150+25)*70/2200</t>
  </si>
  <si>
    <t>38</t>
  </si>
  <si>
    <t>564751111</t>
  </si>
  <si>
    <t xml:space="preserve">Podklad nebo kryt z kameniva hrubého drceného  vel. 32-63 mm s rozprostřením a zhutněním, po zhutnění tl. 150 mm</t>
  </si>
  <si>
    <t>-590975579</t>
  </si>
  <si>
    <t>246,5*2</t>
  </si>
  <si>
    <t>Svislé a kompletní konstrukce</t>
  </si>
  <si>
    <t>39</t>
  </si>
  <si>
    <t>38899521R</t>
  </si>
  <si>
    <t>Půlená kabelová chráničky plastová - dodávka a osazení</t>
  </si>
  <si>
    <t>-216634263</t>
  </si>
  <si>
    <t>Komunikace pozemní</t>
  </si>
  <si>
    <t>40</t>
  </si>
  <si>
    <t>564851111</t>
  </si>
  <si>
    <t xml:space="preserve">Podklad ze štěrkodrti ŠD  s rozprostřením a zhutněním, po zhutnění tl. 150 mm</t>
  </si>
  <si>
    <t>477706909</t>
  </si>
  <si>
    <t>Frakce 0-63</t>
  </si>
  <si>
    <t>90*0,35+80*0,5</t>
  </si>
  <si>
    <t>(150+25)*2</t>
  </si>
  <si>
    <t>41</t>
  </si>
  <si>
    <t>565155101</t>
  </si>
  <si>
    <t xml:space="preserve">Asfaltový beton vrstva podkladní ACP 16 (obalované kamenivo střednězrnné - OKS)  s rozprostřením a zhutněním v pruhu šířky do 1,5 m, po zhutnění tl. 70 mm</t>
  </si>
  <si>
    <t>-443678483</t>
  </si>
  <si>
    <t>55</t>
  </si>
  <si>
    <t>42</t>
  </si>
  <si>
    <t>573111113</t>
  </si>
  <si>
    <t>Postřik infiltrační PI z asfaltu silničního s posypem kamenivem, v množství 1,50 kg/m2</t>
  </si>
  <si>
    <t>-809220891</t>
  </si>
  <si>
    <t>43</t>
  </si>
  <si>
    <t>573211112</t>
  </si>
  <si>
    <t>Postřik spojovací PS bez posypu kamenivem z asfaltu silničního, v množství 0,70 kg/m2</t>
  </si>
  <si>
    <t>1528904272</t>
  </si>
  <si>
    <t>Oprava navazujících ploch sjezdu</t>
  </si>
  <si>
    <t>44</t>
  </si>
  <si>
    <t>577144111</t>
  </si>
  <si>
    <t xml:space="preserve">Asfaltový beton vrstva obrusná ACO 11+  s rozprostřením a se zhutněním z nemodifikovaného asfaltu v pruhu šířky do 3 m, po zhutnění tl. 50 mm</t>
  </si>
  <si>
    <t>-1607926083</t>
  </si>
  <si>
    <t>105</t>
  </si>
  <si>
    <t>45</t>
  </si>
  <si>
    <t>596211220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</si>
  <si>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do 50 m2</t>
  </si>
  <si>
    <t>1276638871</t>
  </si>
  <si>
    <t>Odrazný pruh</t>
  </si>
  <si>
    <t>Vyznačení jednotlivých stání</t>
  </si>
  <si>
    <t>0,1*2*12</t>
  </si>
  <si>
    <t>46</t>
  </si>
  <si>
    <t>59245005</t>
  </si>
  <si>
    <t>dlažba tvar obdélník betonová 200x100x80mm barevná</t>
  </si>
  <si>
    <t>1676474311</t>
  </si>
  <si>
    <t>27,4</t>
  </si>
  <si>
    <t>27,4*1,015 'Přepočtené koeficientem množství</t>
  </si>
  <si>
    <t>47</t>
  </si>
  <si>
    <t>596412212</t>
  </si>
  <si>
    <t xml:space="preserve">Kladení dlažby z betonových vegetačních dlaždic pozemních komunikací  s ložem z kameniva těženého nebo drceného tl. do 50 mm, s vyplněním spár a vegetačních otvorů, s hutněním vibrováním tl. 80 mm, pro plochy přes 100 do 300 m2</t>
  </si>
  <si>
    <t>1615814691</t>
  </si>
  <si>
    <t>48</t>
  </si>
  <si>
    <t>59246016</t>
  </si>
  <si>
    <t>dlažba plošná betonová vegetační 600x400x80mm</t>
  </si>
  <si>
    <t>743557886</t>
  </si>
  <si>
    <t>150*1,015 'Přepočtené koeficientem množství</t>
  </si>
  <si>
    <t>49</t>
  </si>
  <si>
    <t>599141111</t>
  </si>
  <si>
    <t xml:space="preserve">Vyplnění spár mezi silničními dílci jakékoliv tloušťky  živičnou zálivkou</t>
  </si>
  <si>
    <t>-1191114281</t>
  </si>
  <si>
    <t xml:space="preserve">Náhradní položka-vytmelení spáry mezi stáv.konstrukcí </t>
  </si>
  <si>
    <t>Ostatní konstrukce a práce, bourání</t>
  </si>
  <si>
    <t>914111111</t>
  </si>
  <si>
    <t xml:space="preserve">Montáž svislé dopravní značky základní  velikosti do 1 m2 objímkami na sloupky nebo konzoly</t>
  </si>
  <si>
    <t>-1934019421</t>
  </si>
  <si>
    <t>Přemístění stávajícího značení</t>
  </si>
  <si>
    <t>51</t>
  </si>
  <si>
    <t>914111121</t>
  </si>
  <si>
    <t xml:space="preserve">Montáž svislé dopravní značky základní  velikosti do 2 m2 objímkami na sloupky nebo konzoly</t>
  </si>
  <si>
    <t>-501364730</t>
  </si>
  <si>
    <t>52</t>
  </si>
  <si>
    <t>40445627</t>
  </si>
  <si>
    <t xml:space="preserve">informativní značky provozní  1000x1500mm</t>
  </si>
  <si>
    <t>96485631</t>
  </si>
  <si>
    <t>I pro značku upevněnou páskováním</t>
  </si>
  <si>
    <t>Značka IZ 8a, IZ 8b</t>
  </si>
  <si>
    <t>53</t>
  </si>
  <si>
    <t>914111122</t>
  </si>
  <si>
    <t xml:space="preserve">Montáž svislé dopravní značky základní  velikosti do 2 m2 páskováním na sloupy</t>
  </si>
  <si>
    <t>-569134861</t>
  </si>
  <si>
    <t>54</t>
  </si>
  <si>
    <t>914511111</t>
  </si>
  <si>
    <t xml:space="preserve">Montáž sloupku dopravních značek  délky do 3,5 m do betonového základu</t>
  </si>
  <si>
    <t>962274514</t>
  </si>
  <si>
    <t>Sloupek pro značku IZ 8b</t>
  </si>
  <si>
    <t>40445225</t>
  </si>
  <si>
    <t>sloupek pro dopravní značku Zn D 60mm v 3,5m</t>
  </si>
  <si>
    <t>-346439949</t>
  </si>
  <si>
    <t>56</t>
  </si>
  <si>
    <t>40445240</t>
  </si>
  <si>
    <t>patka pro sloupek Al D 60mm</t>
  </si>
  <si>
    <t>-1185666751</t>
  </si>
  <si>
    <t>57</t>
  </si>
  <si>
    <t>40445256</t>
  </si>
  <si>
    <t>svorka upínací na sloupek dopravní značky D 60mm</t>
  </si>
  <si>
    <t>-953048512</t>
  </si>
  <si>
    <t>58</t>
  </si>
  <si>
    <t>40445253</t>
  </si>
  <si>
    <t>víčko plastové na sloupek D 60mm</t>
  </si>
  <si>
    <t>1190083601</t>
  </si>
  <si>
    <t>59</t>
  </si>
  <si>
    <t>916111123</t>
  </si>
  <si>
    <t xml:space="preserve">Osazení silniční obruby z dlažebních kostek v jedné řadě  s ložem tl. přes 50 do 100 mm, s vyplněním a zatřením spár cementovou maltou z drobných kostek s boční opěrou z betonu prostého tř. C 12/15, do lože z betonu prostého téže značky</t>
  </si>
  <si>
    <t>-472099869</t>
  </si>
  <si>
    <t>Využití stávající kostky s 30% doplněním</t>
  </si>
  <si>
    <t>60</t>
  </si>
  <si>
    <t>58381007</t>
  </si>
  <si>
    <t>kostka dlažební žula drobná 8/10</t>
  </si>
  <si>
    <t>1142734010</t>
  </si>
  <si>
    <t>80*0,1*0,3</t>
  </si>
  <si>
    <t>2,4*1,05 'Přepočtené koeficientem množství</t>
  </si>
  <si>
    <t>61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</si>
  <si>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</si>
  <si>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</si>
  <si>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945004452</t>
  </si>
  <si>
    <t xml:space="preserve">Obrubník 150/250 </t>
  </si>
  <si>
    <t>90</t>
  </si>
  <si>
    <t>Obrubník 150/150 nájezdový s převýšením 20 mm</t>
  </si>
  <si>
    <t>62</t>
  </si>
  <si>
    <t>59217031</t>
  </si>
  <si>
    <t>obrubník betonový silniční 100 x 15 x 25 cm</t>
  </si>
  <si>
    <t>1867589277</t>
  </si>
  <si>
    <t>90*1,015 'Přepočtené koeficientem množství</t>
  </si>
  <si>
    <t>63</t>
  </si>
  <si>
    <t>59217029</t>
  </si>
  <si>
    <t>obrubník betonový silniční nájezdový 100x15x15 cm</t>
  </si>
  <si>
    <t>1546497391</t>
  </si>
  <si>
    <t>80*1,015 'Přepočtené koeficientem množství</t>
  </si>
  <si>
    <t>64</t>
  </si>
  <si>
    <t>93390201R</t>
  </si>
  <si>
    <t>Zatěžovací zkoušky statickou deskou</t>
  </si>
  <si>
    <t>22091807</t>
  </si>
  <si>
    <t>Únosnost pláně</t>
  </si>
  <si>
    <t>Únosnost spodní konstrukční vrstvy - realizace dle skutečné potřeby</t>
  </si>
  <si>
    <t>99</t>
  </si>
  <si>
    <t>Přesun hmot a manipulace se sutí</t>
  </si>
  <si>
    <t>65</t>
  </si>
  <si>
    <t>997221551</t>
  </si>
  <si>
    <t xml:space="preserve">Vodorovná doprava suti  bez naložení, ale se složením a s hrubým urovnáním ze sypkých materiálů, na vzdálenost do 1 km</t>
  </si>
  <si>
    <t>348771205</t>
  </si>
  <si>
    <t>Kamenivo</t>
  </si>
  <si>
    <t>(175*0,1+25*0,15+20*0,2)*1,7</t>
  </si>
  <si>
    <t>66</t>
  </si>
  <si>
    <t>997221559</t>
  </si>
  <si>
    <t xml:space="preserve">Vodorovná doprava suti  bez naložení, ale se složením a s hrubým urovnáním Příplatek k ceně za každý další i započatý 1 km přes 1 km</t>
  </si>
  <si>
    <t>1502400049</t>
  </si>
  <si>
    <t>42,925*3</t>
  </si>
  <si>
    <t>67</t>
  </si>
  <si>
    <t>997221561</t>
  </si>
  <si>
    <t xml:space="preserve">Vodorovná doprava suti  bez naložení, ale se složením a s hrubým urovnáním z kusových materiálů, na vzdálenost do 1 km</t>
  </si>
  <si>
    <t>-82692332</t>
  </si>
  <si>
    <t xml:space="preserve">Odvoz  na skládku Technické služby Otrokovice</t>
  </si>
  <si>
    <t>Pro uložení k dalšímu využití</t>
  </si>
  <si>
    <t>Frézovaná živice</t>
  </si>
  <si>
    <t>80*(0,1+0,02)*2,2+50*0,05*2,2</t>
  </si>
  <si>
    <t>Odvoz k recyklaci</t>
  </si>
  <si>
    <t>175*0,04*2,2</t>
  </si>
  <si>
    <t>Beton</t>
  </si>
  <si>
    <t>(25*0,15+175*0,1)*2,2</t>
  </si>
  <si>
    <t>Obrubníky</t>
  </si>
  <si>
    <t>0,1*0,25*150*2,2+0,15*0,25*80*2,2</t>
  </si>
  <si>
    <t>68</t>
  </si>
  <si>
    <t>997221569</t>
  </si>
  <si>
    <t>-1994198497</t>
  </si>
  <si>
    <t>103,62*2</t>
  </si>
  <si>
    <t>69</t>
  </si>
  <si>
    <t>997221655</t>
  </si>
  <si>
    <t>Poplatek za uložení stavebního odpadu na skládce (skládkovné) zeminy a kamení zatříděného do Katalogu odpadů pod kódem 17 05 04</t>
  </si>
  <si>
    <t>2131363247</t>
  </si>
  <si>
    <t>42,925</t>
  </si>
  <si>
    <t>70</t>
  </si>
  <si>
    <t>99722186R</t>
  </si>
  <si>
    <t>Poplatek za recykllaci</t>
  </si>
  <si>
    <t>-1752775570</t>
  </si>
  <si>
    <t>998</t>
  </si>
  <si>
    <t>Přesun hmot</t>
  </si>
  <si>
    <t>71</t>
  </si>
  <si>
    <t>998223011</t>
  </si>
  <si>
    <t xml:space="preserve">Přesun hmot pro pozemní komunikace s krytem dlážděným  dopravní vzdálenost do 200 m jakékoliv délky objektu</t>
  </si>
  <si>
    <t>-1149210223</t>
  </si>
  <si>
    <t>72</t>
  </si>
  <si>
    <t>998223091</t>
  </si>
  <si>
    <t xml:space="preserve">Přesun hmot pro pozemní komunikace s krytem dlážděným  Příplatek k ceně za zvětšený přesun přes vymezenou největší dopravní vzdálenost do 1000 m</t>
  </si>
  <si>
    <t>-1618908001</t>
  </si>
  <si>
    <t>SO 102.2 - Komunikace pěší-2.etapa</t>
  </si>
  <si>
    <t xml:space="preserve">    8 - Trubní vedení</t>
  </si>
  <si>
    <t>-1797797444</t>
  </si>
  <si>
    <t>(220+0,25*(95+15))*0,32</t>
  </si>
  <si>
    <t>Odpočet odhumusování</t>
  </si>
  <si>
    <t>-150*0,15</t>
  </si>
  <si>
    <t>-1099100248</t>
  </si>
  <si>
    <t>56,7</t>
  </si>
  <si>
    <t>2014262949</t>
  </si>
  <si>
    <t>1314668419</t>
  </si>
  <si>
    <t>-1294651387</t>
  </si>
  <si>
    <t>56,7*1,7</t>
  </si>
  <si>
    <t>1114962806</t>
  </si>
  <si>
    <t>220+0,25*(95+15)</t>
  </si>
  <si>
    <t>181151311</t>
  </si>
  <si>
    <t>Plošná úprava terénu v zemině tř. 1 až 4 s urovnáním povrchu bez doplnění ornice souvislé plochy přes 500 m2 při nerovnostech terénu přes 50 do 100 mm v rovině nebo na svahu do 1:5</t>
  </si>
  <si>
    <t>1534846472</t>
  </si>
  <si>
    <t>170</t>
  </si>
  <si>
    <t>181351103</t>
  </si>
  <si>
    <t>Rozprostření a urovnání ornice v rovině nebo ve svahu sklonu do 1:5 strojně při souvislé ploše přes 100 do 500 m2, tl. vrstvy do 200 mm</t>
  </si>
  <si>
    <t>1914899761</t>
  </si>
  <si>
    <t>1036410R</t>
  </si>
  <si>
    <t xml:space="preserve">zemina pro terénní úpravy -  ornice</t>
  </si>
  <si>
    <t>-694392469</t>
  </si>
  <si>
    <t>170*0,15*1,7</t>
  </si>
  <si>
    <t>43,35*1,1 'Přepočtené koeficientem množství</t>
  </si>
  <si>
    <t>181411131</t>
  </si>
  <si>
    <t>Založení trávníku na půdě předem připravené plochy do 1000 m2 výsevem včetně utažení parkového v rovině nebo na svahu do 1:5</t>
  </si>
  <si>
    <t>-243426170</t>
  </si>
  <si>
    <t>170-2</t>
  </si>
  <si>
    <t>00572410</t>
  </si>
  <si>
    <t>osivo směs travní parková</t>
  </si>
  <si>
    <t>kg</t>
  </si>
  <si>
    <t>-1165535818</t>
  </si>
  <si>
    <t>168,0*3,25/100</t>
  </si>
  <si>
    <t>5,46*1,2 'Přepočtené koeficientem množství</t>
  </si>
  <si>
    <t>183101214</t>
  </si>
  <si>
    <t>Hloubení jamek pro vysazování rostlin v zemině tř.1 až 4 s výměnou půdy z 50% v rovině nebo na svahu do 1:5, objemu přes 0,05 do 0,125 m3</t>
  </si>
  <si>
    <t>-1958134207</t>
  </si>
  <si>
    <t>10321100</t>
  </si>
  <si>
    <t>zahradní substrát pro výsadbu VL</t>
  </si>
  <si>
    <t>791686199</t>
  </si>
  <si>
    <t>2*0,125</t>
  </si>
  <si>
    <t>0,25*1,1 'Přepočtené koeficientem množství</t>
  </si>
  <si>
    <t>183403111</t>
  </si>
  <si>
    <t xml:space="preserve">Obdělání půdy  nakopáním hl. přes 50 do 100 mm v rovině nebo na svahu do 1:5</t>
  </si>
  <si>
    <t>-1912225966</t>
  </si>
  <si>
    <t>168</t>
  </si>
  <si>
    <t>183403114</t>
  </si>
  <si>
    <t xml:space="preserve">Obdělání půdy  kultivátorováním v rovině nebo na svahu do 1:5</t>
  </si>
  <si>
    <t>-952468849</t>
  </si>
  <si>
    <t>183403153</t>
  </si>
  <si>
    <t xml:space="preserve">Obdělání půdy  hrabáním v rovině nebo na svahu do 1:5</t>
  </si>
  <si>
    <t>1349462923</t>
  </si>
  <si>
    <t>183403161</t>
  </si>
  <si>
    <t xml:space="preserve">Obdělání půdy  válením v rovině nebo na svahu do 1:5</t>
  </si>
  <si>
    <t>1492494960</t>
  </si>
  <si>
    <t>184201112</t>
  </si>
  <si>
    <t xml:space="preserve">Výsadba stromů bez balu do předem vyhloubené jamky se zalitím  v rovině nebo na svahu do 1:5, při výšce kmene přes 1,8 do 2,5 m</t>
  </si>
  <si>
    <t>220402401</t>
  </si>
  <si>
    <t>0264044R</t>
  </si>
  <si>
    <t>Strom o obvodu kmene 14 - 16 cm, druhově viz.výkres č. D2.1</t>
  </si>
  <si>
    <t>1471307817</t>
  </si>
  <si>
    <t>2*1,1 'Přepočtené koeficientem množství</t>
  </si>
  <si>
    <t>184215132</t>
  </si>
  <si>
    <t>Ukotvení dřeviny kůly třemi kůly, délky přes 1 do 2 m</t>
  </si>
  <si>
    <t>1147899787</t>
  </si>
  <si>
    <t>60591255</t>
  </si>
  <si>
    <t>kůl vyvazovací dřevěný impregnovaný D 8cm dl 2,5m</t>
  </si>
  <si>
    <t>456161346</t>
  </si>
  <si>
    <t>3*2</t>
  </si>
  <si>
    <t>184501131</t>
  </si>
  <si>
    <t xml:space="preserve">Zhotovení obalu kmene a spodních částí větví stromu z juty  ve dvou vrstvách v rovině nebo na svahu do 1:5</t>
  </si>
  <si>
    <t>1061856683</t>
  </si>
  <si>
    <t>2*3,14*0,025*2*2</t>
  </si>
  <si>
    <t>184802111</t>
  </si>
  <si>
    <t xml:space="preserve">Chemické odplevelení půdy před založením kultury, trávníku nebo zpevněných ploch  o výměře jednotlivě přes 20 m2 v rovině nebo na svahu do 1:5 postřikem na široko</t>
  </si>
  <si>
    <t>921650858</t>
  </si>
  <si>
    <t>184911422</t>
  </si>
  <si>
    <t>Mulčování vysazených rostlin mulčovací kůrou, tl. do 100 mm na svahu přes 1:5 do 1:2</t>
  </si>
  <si>
    <t>86828561</t>
  </si>
  <si>
    <t>10391100</t>
  </si>
  <si>
    <t>kůra mulčovací VL</t>
  </si>
  <si>
    <t>-890652784</t>
  </si>
  <si>
    <t>2*0,1</t>
  </si>
  <si>
    <t>0,2*1,2 'Přepočtené koeficientem množství</t>
  </si>
  <si>
    <t>185802113</t>
  </si>
  <si>
    <t xml:space="preserve">Hnojení půdy nebo trávníku  v rovině nebo na svahu do 1:5 umělým hnojivem na široko</t>
  </si>
  <si>
    <t>1219245614</t>
  </si>
  <si>
    <t>168*0,03/1000</t>
  </si>
  <si>
    <t>25191155</t>
  </si>
  <si>
    <t>hnojivo průmyslové Cererit</t>
  </si>
  <si>
    <t>771509358</t>
  </si>
  <si>
    <t>168*0,03</t>
  </si>
  <si>
    <t>5,04*1,1 'Přepočtené koeficientem množství</t>
  </si>
  <si>
    <t>-1297146915</t>
  </si>
  <si>
    <t>-1144626407</t>
  </si>
  <si>
    <t>247,5</t>
  </si>
  <si>
    <t>247,5*1,05 'Přepočtené koeficientem množství</t>
  </si>
  <si>
    <t>-411549772</t>
  </si>
  <si>
    <t>220*70/2200</t>
  </si>
  <si>
    <t>564811111</t>
  </si>
  <si>
    <t xml:space="preserve">Podklad ze štěrkodrti ŠD  s rozprostřením a zhutněním, po zhutnění tl. 50 mm</t>
  </si>
  <si>
    <t>-596546634</t>
  </si>
  <si>
    <t>Frakce 0-32</t>
  </si>
  <si>
    <t>220</t>
  </si>
  <si>
    <t>1152639619</t>
  </si>
  <si>
    <t>Frakce 32-63, při vyhovující únosnosti pláně frakce 0-63</t>
  </si>
  <si>
    <t>596211222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</si>
  <si>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přes 100 do 300 m2</t>
  </si>
  <si>
    <t>2132466007</t>
  </si>
  <si>
    <t>59245020</t>
  </si>
  <si>
    <t>dlažba tvar obdélník betonová 200x100x80mm přírodní</t>
  </si>
  <si>
    <t>-1139172809</t>
  </si>
  <si>
    <t>220*1,015 'Přepočtené koeficientem množství</t>
  </si>
  <si>
    <t>Trubní vedení</t>
  </si>
  <si>
    <t>899431111</t>
  </si>
  <si>
    <t xml:space="preserve">Výšková úprava uličního vstupu nebo vpusti do 200 mm  zvýšením krycího hrnce, šoupěte nebo hydrantu bez úpravy armatur</t>
  </si>
  <si>
    <t>799481229</t>
  </si>
  <si>
    <t>Předběžně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</si>
  <si>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</si>
  <si>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</si>
  <si>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-1587067459</t>
  </si>
  <si>
    <t>Zapuštěné obrubníky 100/250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</si>
  <si>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</si>
  <si>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</si>
  <si>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1158590229</t>
  </si>
  <si>
    <t xml:space="preserve">Obrubníky 100/250 s převýšením </t>
  </si>
  <si>
    <t>95</t>
  </si>
  <si>
    <t>59217017</t>
  </si>
  <si>
    <t>obrubník betonový chodníkový 100x10x25 cm</t>
  </si>
  <si>
    <t>1849366424</t>
  </si>
  <si>
    <t>I pro zapuštěné obrubníky</t>
  </si>
  <si>
    <t>15+95</t>
  </si>
  <si>
    <t>110*1,015 'Přepočtené koeficientem množství</t>
  </si>
  <si>
    <t>1275851862</t>
  </si>
  <si>
    <t>617645214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</si>
</sst>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252020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Otrokovice-úprava parkovacích stání v ulici Na Uličce-2.etapa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Otrokovice-centrální část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13. 9. 2020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Otrokovice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M.Sedlářová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Ing.L.Alster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000.2 - Vedlejší a ost...'!J30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000.2 - Vedlejší a ost...'!P121</f>
        <v>0</v>
      </c>
      <c r="AV95" s="128">
        <f>'SO 000.2 - Vedlejší a ost...'!J33</f>
        <v>0</v>
      </c>
      <c r="AW95" s="128">
        <f>'SO 000.2 - Vedlejší a ost...'!J34</f>
        <v>0</v>
      </c>
      <c r="AX95" s="128">
        <f>'SO 000.2 - Vedlejší a ost...'!J35</f>
        <v>0</v>
      </c>
      <c r="AY95" s="128">
        <f>'SO 000.2 - Vedlejší a ost...'!J36</f>
        <v>0</v>
      </c>
      <c r="AZ95" s="128">
        <f>'SO 000.2 - Vedlejší a ost...'!F33</f>
        <v>0</v>
      </c>
      <c r="BA95" s="128">
        <f>'SO 000.2 - Vedlejší a ost...'!F34</f>
        <v>0</v>
      </c>
      <c r="BB95" s="128">
        <f>'SO 000.2 - Vedlejší a ost...'!F35</f>
        <v>0</v>
      </c>
      <c r="BC95" s="128">
        <f>'SO 000.2 - Vedlejší a ost...'!F36</f>
        <v>0</v>
      </c>
      <c r="BD95" s="130">
        <f>'SO 000.2 - Vedlejší a ost...'!F37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24.7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101.2 - Parkovací stán...'!J30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'SO 101.2 - Parkovací stán...'!P127</f>
        <v>0</v>
      </c>
      <c r="AV96" s="128">
        <f>'SO 101.2 - Parkovací stán...'!J33</f>
        <v>0</v>
      </c>
      <c r="AW96" s="128">
        <f>'SO 101.2 - Parkovací stán...'!J34</f>
        <v>0</v>
      </c>
      <c r="AX96" s="128">
        <f>'SO 101.2 - Parkovací stán...'!J35</f>
        <v>0</v>
      </c>
      <c r="AY96" s="128">
        <f>'SO 101.2 - Parkovací stán...'!J36</f>
        <v>0</v>
      </c>
      <c r="AZ96" s="128">
        <f>'SO 101.2 - Parkovací stán...'!F33</f>
        <v>0</v>
      </c>
      <c r="BA96" s="128">
        <f>'SO 101.2 - Parkovací stán...'!F34</f>
        <v>0</v>
      </c>
      <c r="BB96" s="128">
        <f>'SO 101.2 - Parkovací stán...'!F35</f>
        <v>0</v>
      </c>
      <c r="BC96" s="128">
        <f>'SO 101.2 - Parkovací stán...'!F36</f>
        <v>0</v>
      </c>
      <c r="BD96" s="130">
        <f>'SO 101.2 - Parkovací stán...'!F37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24.7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102.2 - Komunikace pěš...'!J30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32">
        <v>0</v>
      </c>
      <c r="AT97" s="133">
        <f>ROUND(SUM(AV97:AW97),2)</f>
        <v>0</v>
      </c>
      <c r="AU97" s="134">
        <f>'SO 102.2 - Komunikace pěš...'!P124</f>
        <v>0</v>
      </c>
      <c r="AV97" s="133">
        <f>'SO 102.2 - Komunikace pěš...'!J33</f>
        <v>0</v>
      </c>
      <c r="AW97" s="133">
        <f>'SO 102.2 - Komunikace pěš...'!J34</f>
        <v>0</v>
      </c>
      <c r="AX97" s="133">
        <f>'SO 102.2 - Komunikace pěš...'!J35</f>
        <v>0</v>
      </c>
      <c r="AY97" s="133">
        <f>'SO 102.2 - Komunikace pěš...'!J36</f>
        <v>0</v>
      </c>
      <c r="AZ97" s="133">
        <f>'SO 102.2 - Komunikace pěš...'!F33</f>
        <v>0</v>
      </c>
      <c r="BA97" s="133">
        <f>'SO 102.2 - Komunikace pěš...'!F34</f>
        <v>0</v>
      </c>
      <c r="BB97" s="133">
        <f>'SO 102.2 - Komunikace pěš...'!F35</f>
        <v>0</v>
      </c>
      <c r="BC97" s="133">
        <f>'SO 102.2 - Komunikace pěš...'!F36</f>
        <v>0</v>
      </c>
      <c r="BD97" s="135">
        <f>'SO 102.2 - Komunikace pěš...'!F37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ymQ7Z4SBYUcVg4SWqVHsNcE6mhaLyd+dh4FWu1OuSoZt93nYyVH84vzF3eiuZX3fCMZQldvKE8hzkguwNvhwYQ==" hashValue="GbdaWOpxWcjNcQQ15N42bNet0/7J5PQZtDBOcH83Hv3ROpEYdbKL0hhMe2iRCUEPgsQ31XXMFKeMqIA7yFpNDw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00.2 - Vedlejší a ost...'!C2" display="/"/>
    <hyperlink ref="A96" location="'SO 101.2 - Parkovací stán...'!C2" display="/"/>
    <hyperlink ref="A97" location="'SO 102.2 - Komunikace pě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93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Otrokovice-úprava parkovacích stání v ulici Na Uličce-2.etapa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95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13. 9. 2020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ROUND((SUM(BE121:BE161)),  2)</f>
        <v>0</v>
      </c>
      <c r="G33" s="38"/>
      <c r="H33" s="38"/>
      <c r="I33" s="162">
        <v>0.20999999999999999</v>
      </c>
      <c r="J33" s="161">
        <f>ROUND(((SUM(BE121:BE161))*I33),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ROUND((SUM(BF121:BF161)),  2)</f>
        <v>0</v>
      </c>
      <c r="G34" s="38"/>
      <c r="H34" s="38"/>
      <c r="I34" s="162">
        <v>0.14999999999999999</v>
      </c>
      <c r="J34" s="161">
        <f>ROUND(((SUM(BF121:BF161))*I34),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ROUND((SUM(BG121:BG161)),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ROUND((SUM(BH121:BH161)),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ROUND((SUM(BI121:BI161)),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Otrokovice-úprava parkovacích stání v ulici Na Uličce-2.etapa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000.2 - Vedlejší a ostatní rozpočtové náklady-2.etapa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Otrokovice-centrální část</v>
      </c>
      <c r="G89" s="40"/>
      <c r="H89" s="40"/>
      <c r="I89" s="147" t="s">
        <v>22</v>
      </c>
      <c r="J89" s="79" t="str">
        <f>IF(J12="","",J12)</f>
        <v>13. 9. 2020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147" t="s">
        <v>30</v>
      </c>
      <c r="J91" s="36" t="str">
        <f>E21</f>
        <v>M.Sedlářová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Ing.L.Alster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97</v>
      </c>
      <c r="D94" s="189"/>
      <c r="E94" s="189"/>
      <c r="F94" s="189"/>
      <c r="G94" s="189"/>
      <c r="H94" s="189"/>
      <c r="I94" s="190"/>
      <c r="J94" s="191" t="s">
        <v>98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99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93"/>
      <c r="C97" s="194"/>
      <c r="D97" s="195" t="s">
        <v>101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102</v>
      </c>
      <c r="E98" s="203"/>
      <c r="F98" s="203"/>
      <c r="G98" s="203"/>
      <c r="H98" s="203"/>
      <c r="I98" s="204"/>
      <c r="J98" s="205">
        <f>J123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103</v>
      </c>
      <c r="E99" s="203"/>
      <c r="F99" s="203"/>
      <c r="G99" s="203"/>
      <c r="H99" s="203"/>
      <c r="I99" s="204"/>
      <c r="J99" s="205">
        <f>J130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104</v>
      </c>
      <c r="E100" s="203"/>
      <c r="F100" s="203"/>
      <c r="G100" s="203"/>
      <c r="H100" s="203"/>
      <c r="I100" s="204"/>
      <c r="J100" s="205">
        <f>J147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105</v>
      </c>
      <c r="E101" s="203"/>
      <c r="F101" s="203"/>
      <c r="G101" s="203"/>
      <c r="H101" s="203"/>
      <c r="I101" s="204"/>
      <c r="J101" s="205">
        <f>J155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106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7" t="str">
        <f>E7</f>
        <v>Otrokovice-úprava parkovacích stání v ulici Na Uličce-2.etapa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94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000.2 - Vedlejší a ostatní rozpočtové náklady-2.etapa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Otrokovice-centrální část</v>
      </c>
      <c r="G115" s="40"/>
      <c r="H115" s="40"/>
      <c r="I115" s="147" t="s">
        <v>22</v>
      </c>
      <c r="J115" s="79" t="str">
        <f>IF(J12="","",J12)</f>
        <v>13. 9. 2020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Město Otrokovice</v>
      </c>
      <c r="G117" s="40"/>
      <c r="H117" s="40"/>
      <c r="I117" s="147" t="s">
        <v>30</v>
      </c>
      <c r="J117" s="36" t="str">
        <f>E21</f>
        <v>M.Sedlářová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47" t="s">
        <v>33</v>
      </c>
      <c r="J118" s="36" t="str">
        <f>E24</f>
        <v>Ing.L.Alster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7"/>
      <c r="B120" s="208"/>
      <c r="C120" s="209" t="s">
        <v>107</v>
      </c>
      <c r="D120" s="210" t="s">
        <v>61</v>
      </c>
      <c r="E120" s="210" t="s">
        <v>57</v>
      </c>
      <c r="F120" s="210" t="s">
        <v>58</v>
      </c>
      <c r="G120" s="210" t="s">
        <v>108</v>
      </c>
      <c r="H120" s="210" t="s">
        <v>109</v>
      </c>
      <c r="I120" s="211" t="s">
        <v>110</v>
      </c>
      <c r="J120" s="212" t="s">
        <v>98</v>
      </c>
      <c r="K120" s="213" t="s">
        <v>111</v>
      </c>
      <c r="L120" s="214"/>
      <c r="M120" s="100" t="s">
        <v>1</v>
      </c>
      <c r="N120" s="101" t="s">
        <v>40</v>
      </c>
      <c r="O120" s="101" t="s">
        <v>112</v>
      </c>
      <c r="P120" s="101" t="s">
        <v>113</v>
      </c>
      <c r="Q120" s="101" t="s">
        <v>114</v>
      </c>
      <c r="R120" s="101" t="s">
        <v>115</v>
      </c>
      <c r="S120" s="101" t="s">
        <v>116</v>
      </c>
      <c r="T120" s="102" t="s">
        <v>117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8"/>
      <c r="B121" s="39"/>
      <c r="C121" s="107" t="s">
        <v>118</v>
      </c>
      <c r="D121" s="40"/>
      <c r="E121" s="40"/>
      <c r="F121" s="40"/>
      <c r="G121" s="40"/>
      <c r="H121" s="40"/>
      <c r="I121" s="144"/>
      <c r="J121" s="215">
        <f>BK121</f>
        <v>0</v>
      </c>
      <c r="K121" s="40"/>
      <c r="L121" s="44"/>
      <c r="M121" s="103"/>
      <c r="N121" s="216"/>
      <c r="O121" s="104"/>
      <c r="P121" s="217">
        <f>P122</f>
        <v>0</v>
      </c>
      <c r="Q121" s="104"/>
      <c r="R121" s="217">
        <f>R122</f>
        <v>0</v>
      </c>
      <c r="S121" s="104"/>
      <c r="T121" s="21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100</v>
      </c>
      <c r="BK121" s="219">
        <f>BK122</f>
        <v>0</v>
      </c>
    </row>
    <row r="122" s="12" customFormat="1" ht="25.92" customHeight="1">
      <c r="A122" s="12"/>
      <c r="B122" s="220"/>
      <c r="C122" s="221"/>
      <c r="D122" s="222" t="s">
        <v>75</v>
      </c>
      <c r="E122" s="223" t="s">
        <v>119</v>
      </c>
      <c r="F122" s="223" t="s">
        <v>120</v>
      </c>
      <c r="G122" s="221"/>
      <c r="H122" s="221"/>
      <c r="I122" s="224"/>
      <c r="J122" s="225">
        <f>BK122</f>
        <v>0</v>
      </c>
      <c r="K122" s="221"/>
      <c r="L122" s="226"/>
      <c r="M122" s="227"/>
      <c r="N122" s="228"/>
      <c r="O122" s="228"/>
      <c r="P122" s="229">
        <f>P123+P130+P147+P155</f>
        <v>0</v>
      </c>
      <c r="Q122" s="228"/>
      <c r="R122" s="229">
        <f>R123+R130+R147+R155</f>
        <v>0</v>
      </c>
      <c r="S122" s="228"/>
      <c r="T122" s="230">
        <f>T123+T130+T147+T155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121</v>
      </c>
      <c r="AT122" s="232" t="s">
        <v>75</v>
      </c>
      <c r="AU122" s="232" t="s">
        <v>76</v>
      </c>
      <c r="AY122" s="231" t="s">
        <v>122</v>
      </c>
      <c r="BK122" s="233">
        <f>BK123+BK130+BK147+BK155</f>
        <v>0</v>
      </c>
    </row>
    <row r="123" s="12" customFormat="1" ht="22.8" customHeight="1">
      <c r="A123" s="12"/>
      <c r="B123" s="220"/>
      <c r="C123" s="221"/>
      <c r="D123" s="222" t="s">
        <v>75</v>
      </c>
      <c r="E123" s="234" t="s">
        <v>123</v>
      </c>
      <c r="F123" s="234" t="s">
        <v>124</v>
      </c>
      <c r="G123" s="221"/>
      <c r="H123" s="221"/>
      <c r="I123" s="224"/>
      <c r="J123" s="235">
        <f>BK123</f>
        <v>0</v>
      </c>
      <c r="K123" s="221"/>
      <c r="L123" s="226"/>
      <c r="M123" s="227"/>
      <c r="N123" s="228"/>
      <c r="O123" s="228"/>
      <c r="P123" s="229">
        <f>SUM(P124:P129)</f>
        <v>0</v>
      </c>
      <c r="Q123" s="228"/>
      <c r="R123" s="229">
        <f>SUM(R124:R129)</f>
        <v>0</v>
      </c>
      <c r="S123" s="228"/>
      <c r="T123" s="230">
        <f>SUM(T124:T129)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121</v>
      </c>
      <c r="AT123" s="232" t="s">
        <v>75</v>
      </c>
      <c r="AU123" s="232" t="s">
        <v>84</v>
      </c>
      <c r="AY123" s="231" t="s">
        <v>122</v>
      </c>
      <c r="BK123" s="233">
        <f>SUM(BK124:BK129)</f>
        <v>0</v>
      </c>
    </row>
    <row r="124" s="2" customFormat="1" ht="14.4" customHeight="1">
      <c r="A124" s="38"/>
      <c r="B124" s="39"/>
      <c r="C124" s="236" t="s">
        <v>84</v>
      </c>
      <c r="D124" s="236" t="s">
        <v>125</v>
      </c>
      <c r="E124" s="237" t="s">
        <v>126</v>
      </c>
      <c r="F124" s="238" t="s">
        <v>127</v>
      </c>
      <c r="G124" s="239" t="s">
        <v>128</v>
      </c>
      <c r="H124" s="240">
        <v>1</v>
      </c>
      <c r="I124" s="241"/>
      <c r="J124" s="242">
        <f>ROUND(I124*H124,2)</f>
        <v>0</v>
      </c>
      <c r="K124" s="243"/>
      <c r="L124" s="44"/>
      <c r="M124" s="244" t="s">
        <v>1</v>
      </c>
      <c r="N124" s="245" t="s">
        <v>41</v>
      </c>
      <c r="O124" s="91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8" t="s">
        <v>129</v>
      </c>
      <c r="AT124" s="248" t="s">
        <v>125</v>
      </c>
      <c r="AU124" s="248" t="s">
        <v>86</v>
      </c>
      <c r="AY124" s="17" t="s">
        <v>122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7" t="s">
        <v>84</v>
      </c>
      <c r="BK124" s="249">
        <f>ROUND(I124*H124,2)</f>
        <v>0</v>
      </c>
      <c r="BL124" s="17" t="s">
        <v>129</v>
      </c>
      <c r="BM124" s="248" t="s">
        <v>130</v>
      </c>
    </row>
    <row r="125" s="13" customFormat="1">
      <c r="A125" s="13"/>
      <c r="B125" s="250"/>
      <c r="C125" s="251"/>
      <c r="D125" s="252" t="s">
        <v>131</v>
      </c>
      <c r="E125" s="253" t="s">
        <v>1</v>
      </c>
      <c r="F125" s="254" t="s">
        <v>132</v>
      </c>
      <c r="G125" s="251"/>
      <c r="H125" s="253" t="s">
        <v>1</v>
      </c>
      <c r="I125" s="255"/>
      <c r="J125" s="251"/>
      <c r="K125" s="251"/>
      <c r="L125" s="256"/>
      <c r="M125" s="257"/>
      <c r="N125" s="258"/>
      <c r="O125" s="258"/>
      <c r="P125" s="258"/>
      <c r="Q125" s="258"/>
      <c r="R125" s="258"/>
      <c r="S125" s="258"/>
      <c r="T125" s="25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0" t="s">
        <v>131</v>
      </c>
      <c r="AU125" s="260" t="s">
        <v>86</v>
      </c>
      <c r="AV125" s="13" t="s">
        <v>84</v>
      </c>
      <c r="AW125" s="13" t="s">
        <v>32</v>
      </c>
      <c r="AX125" s="13" t="s">
        <v>76</v>
      </c>
      <c r="AY125" s="260" t="s">
        <v>122</v>
      </c>
    </row>
    <row r="126" s="14" customFormat="1">
      <c r="A126" s="14"/>
      <c r="B126" s="261"/>
      <c r="C126" s="262"/>
      <c r="D126" s="252" t="s">
        <v>131</v>
      </c>
      <c r="E126" s="263" t="s">
        <v>1</v>
      </c>
      <c r="F126" s="264" t="s">
        <v>84</v>
      </c>
      <c r="G126" s="262"/>
      <c r="H126" s="265">
        <v>1</v>
      </c>
      <c r="I126" s="266"/>
      <c r="J126" s="262"/>
      <c r="K126" s="262"/>
      <c r="L126" s="267"/>
      <c r="M126" s="268"/>
      <c r="N126" s="269"/>
      <c r="O126" s="269"/>
      <c r="P126" s="269"/>
      <c r="Q126" s="269"/>
      <c r="R126" s="269"/>
      <c r="S126" s="269"/>
      <c r="T126" s="27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1" t="s">
        <v>131</v>
      </c>
      <c r="AU126" s="271" t="s">
        <v>86</v>
      </c>
      <c r="AV126" s="14" t="s">
        <v>86</v>
      </c>
      <c r="AW126" s="14" t="s">
        <v>32</v>
      </c>
      <c r="AX126" s="14" t="s">
        <v>84</v>
      </c>
      <c r="AY126" s="271" t="s">
        <v>122</v>
      </c>
    </row>
    <row r="127" s="2" customFormat="1" ht="14.4" customHeight="1">
      <c r="A127" s="38"/>
      <c r="B127" s="39"/>
      <c r="C127" s="236" t="s">
        <v>86</v>
      </c>
      <c r="D127" s="236" t="s">
        <v>125</v>
      </c>
      <c r="E127" s="237" t="s">
        <v>133</v>
      </c>
      <c r="F127" s="238" t="s">
        <v>134</v>
      </c>
      <c r="G127" s="239" t="s">
        <v>135</v>
      </c>
      <c r="H127" s="240">
        <v>8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41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129</v>
      </c>
      <c r="AT127" s="248" t="s">
        <v>125</v>
      </c>
      <c r="AU127" s="248" t="s">
        <v>86</v>
      </c>
      <c r="AY127" s="17" t="s">
        <v>122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84</v>
      </c>
      <c r="BK127" s="249">
        <f>ROUND(I127*H127,2)</f>
        <v>0</v>
      </c>
      <c r="BL127" s="17" t="s">
        <v>129</v>
      </c>
      <c r="BM127" s="248" t="s">
        <v>136</v>
      </c>
    </row>
    <row r="128" s="13" customFormat="1">
      <c r="A128" s="13"/>
      <c r="B128" s="250"/>
      <c r="C128" s="251"/>
      <c r="D128" s="252" t="s">
        <v>131</v>
      </c>
      <c r="E128" s="253" t="s">
        <v>1</v>
      </c>
      <c r="F128" s="254" t="s">
        <v>137</v>
      </c>
      <c r="G128" s="251"/>
      <c r="H128" s="253" t="s">
        <v>1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0" t="s">
        <v>131</v>
      </c>
      <c r="AU128" s="260" t="s">
        <v>86</v>
      </c>
      <c r="AV128" s="13" t="s">
        <v>84</v>
      </c>
      <c r="AW128" s="13" t="s">
        <v>32</v>
      </c>
      <c r="AX128" s="13" t="s">
        <v>76</v>
      </c>
      <c r="AY128" s="260" t="s">
        <v>122</v>
      </c>
    </row>
    <row r="129" s="14" customFormat="1">
      <c r="A129" s="14"/>
      <c r="B129" s="261"/>
      <c r="C129" s="262"/>
      <c r="D129" s="252" t="s">
        <v>131</v>
      </c>
      <c r="E129" s="263" t="s">
        <v>1</v>
      </c>
      <c r="F129" s="264" t="s">
        <v>138</v>
      </c>
      <c r="G129" s="262"/>
      <c r="H129" s="265">
        <v>8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1" t="s">
        <v>131</v>
      </c>
      <c r="AU129" s="271" t="s">
        <v>86</v>
      </c>
      <c r="AV129" s="14" t="s">
        <v>86</v>
      </c>
      <c r="AW129" s="14" t="s">
        <v>32</v>
      </c>
      <c r="AX129" s="14" t="s">
        <v>84</v>
      </c>
      <c r="AY129" s="271" t="s">
        <v>122</v>
      </c>
    </row>
    <row r="130" s="12" customFormat="1" ht="22.8" customHeight="1">
      <c r="A130" s="12"/>
      <c r="B130" s="220"/>
      <c r="C130" s="221"/>
      <c r="D130" s="222" t="s">
        <v>75</v>
      </c>
      <c r="E130" s="234" t="s">
        <v>139</v>
      </c>
      <c r="F130" s="234" t="s">
        <v>140</v>
      </c>
      <c r="G130" s="221"/>
      <c r="H130" s="221"/>
      <c r="I130" s="224"/>
      <c r="J130" s="235">
        <f>BK130</f>
        <v>0</v>
      </c>
      <c r="K130" s="221"/>
      <c r="L130" s="226"/>
      <c r="M130" s="227"/>
      <c r="N130" s="228"/>
      <c r="O130" s="228"/>
      <c r="P130" s="229">
        <f>SUM(P131:P146)</f>
        <v>0</v>
      </c>
      <c r="Q130" s="228"/>
      <c r="R130" s="229">
        <f>SUM(R131:R146)</f>
        <v>0</v>
      </c>
      <c r="S130" s="228"/>
      <c r="T130" s="230">
        <f>SUM(T131:T146)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1" t="s">
        <v>121</v>
      </c>
      <c r="AT130" s="232" t="s">
        <v>75</v>
      </c>
      <c r="AU130" s="232" t="s">
        <v>84</v>
      </c>
      <c r="AY130" s="231" t="s">
        <v>122</v>
      </c>
      <c r="BK130" s="233">
        <f>SUM(BK131:BK146)</f>
        <v>0</v>
      </c>
    </row>
    <row r="131" s="2" customFormat="1" ht="14.4" customHeight="1">
      <c r="A131" s="38"/>
      <c r="B131" s="39"/>
      <c r="C131" s="236" t="s">
        <v>141</v>
      </c>
      <c r="D131" s="236" t="s">
        <v>125</v>
      </c>
      <c r="E131" s="237" t="s">
        <v>142</v>
      </c>
      <c r="F131" s="238" t="s">
        <v>143</v>
      </c>
      <c r="G131" s="239" t="s">
        <v>128</v>
      </c>
      <c r="H131" s="240">
        <v>1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41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129</v>
      </c>
      <c r="AT131" s="248" t="s">
        <v>125</v>
      </c>
      <c r="AU131" s="248" t="s">
        <v>86</v>
      </c>
      <c r="AY131" s="17" t="s">
        <v>122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84</v>
      </c>
      <c r="BK131" s="249">
        <f>ROUND(I131*H131,2)</f>
        <v>0</v>
      </c>
      <c r="BL131" s="17" t="s">
        <v>129</v>
      </c>
      <c r="BM131" s="248" t="s">
        <v>144</v>
      </c>
    </row>
    <row r="132" s="13" customFormat="1">
      <c r="A132" s="13"/>
      <c r="B132" s="250"/>
      <c r="C132" s="251"/>
      <c r="D132" s="252" t="s">
        <v>131</v>
      </c>
      <c r="E132" s="253" t="s">
        <v>1</v>
      </c>
      <c r="F132" s="254" t="s">
        <v>145</v>
      </c>
      <c r="G132" s="251"/>
      <c r="H132" s="253" t="s">
        <v>1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0" t="s">
        <v>131</v>
      </c>
      <c r="AU132" s="260" t="s">
        <v>86</v>
      </c>
      <c r="AV132" s="13" t="s">
        <v>84</v>
      </c>
      <c r="AW132" s="13" t="s">
        <v>32</v>
      </c>
      <c r="AX132" s="13" t="s">
        <v>76</v>
      </c>
      <c r="AY132" s="260" t="s">
        <v>122</v>
      </c>
    </row>
    <row r="133" s="13" customFormat="1">
      <c r="A133" s="13"/>
      <c r="B133" s="250"/>
      <c r="C133" s="251"/>
      <c r="D133" s="252" t="s">
        <v>131</v>
      </c>
      <c r="E133" s="253" t="s">
        <v>1</v>
      </c>
      <c r="F133" s="254" t="s">
        <v>146</v>
      </c>
      <c r="G133" s="251"/>
      <c r="H133" s="253" t="s">
        <v>1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0" t="s">
        <v>131</v>
      </c>
      <c r="AU133" s="260" t="s">
        <v>86</v>
      </c>
      <c r="AV133" s="13" t="s">
        <v>84</v>
      </c>
      <c r="AW133" s="13" t="s">
        <v>32</v>
      </c>
      <c r="AX133" s="13" t="s">
        <v>76</v>
      </c>
      <c r="AY133" s="260" t="s">
        <v>122</v>
      </c>
    </row>
    <row r="134" s="14" customFormat="1">
      <c r="A134" s="14"/>
      <c r="B134" s="261"/>
      <c r="C134" s="262"/>
      <c r="D134" s="252" t="s">
        <v>131</v>
      </c>
      <c r="E134" s="263" t="s">
        <v>1</v>
      </c>
      <c r="F134" s="264" t="s">
        <v>84</v>
      </c>
      <c r="G134" s="262"/>
      <c r="H134" s="265">
        <v>1</v>
      </c>
      <c r="I134" s="266"/>
      <c r="J134" s="262"/>
      <c r="K134" s="262"/>
      <c r="L134" s="267"/>
      <c r="M134" s="268"/>
      <c r="N134" s="269"/>
      <c r="O134" s="269"/>
      <c r="P134" s="269"/>
      <c r="Q134" s="269"/>
      <c r="R134" s="269"/>
      <c r="S134" s="269"/>
      <c r="T134" s="27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1" t="s">
        <v>131</v>
      </c>
      <c r="AU134" s="271" t="s">
        <v>86</v>
      </c>
      <c r="AV134" s="14" t="s">
        <v>86</v>
      </c>
      <c r="AW134" s="14" t="s">
        <v>32</v>
      </c>
      <c r="AX134" s="14" t="s">
        <v>84</v>
      </c>
      <c r="AY134" s="271" t="s">
        <v>122</v>
      </c>
    </row>
    <row r="135" s="2" customFormat="1" ht="14.4" customHeight="1">
      <c r="A135" s="38"/>
      <c r="B135" s="39"/>
      <c r="C135" s="236" t="s">
        <v>147</v>
      </c>
      <c r="D135" s="236" t="s">
        <v>125</v>
      </c>
      <c r="E135" s="237" t="s">
        <v>148</v>
      </c>
      <c r="F135" s="238" t="s">
        <v>149</v>
      </c>
      <c r="G135" s="239" t="s">
        <v>128</v>
      </c>
      <c r="H135" s="240">
        <v>1</v>
      </c>
      <c r="I135" s="241"/>
      <c r="J135" s="242">
        <f>ROUND(I135*H135,2)</f>
        <v>0</v>
      </c>
      <c r="K135" s="243"/>
      <c r="L135" s="44"/>
      <c r="M135" s="244" t="s">
        <v>1</v>
      </c>
      <c r="N135" s="245" t="s">
        <v>41</v>
      </c>
      <c r="O135" s="91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129</v>
      </c>
      <c r="AT135" s="248" t="s">
        <v>125</v>
      </c>
      <c r="AU135" s="248" t="s">
        <v>86</v>
      </c>
      <c r="AY135" s="17" t="s">
        <v>122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84</v>
      </c>
      <c r="BK135" s="249">
        <f>ROUND(I135*H135,2)</f>
        <v>0</v>
      </c>
      <c r="BL135" s="17" t="s">
        <v>129</v>
      </c>
      <c r="BM135" s="248" t="s">
        <v>150</v>
      </c>
    </row>
    <row r="136" s="13" customFormat="1">
      <c r="A136" s="13"/>
      <c r="B136" s="250"/>
      <c r="C136" s="251"/>
      <c r="D136" s="252" t="s">
        <v>131</v>
      </c>
      <c r="E136" s="253" t="s">
        <v>1</v>
      </c>
      <c r="F136" s="254" t="s">
        <v>151</v>
      </c>
      <c r="G136" s="251"/>
      <c r="H136" s="253" t="s">
        <v>1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0" t="s">
        <v>131</v>
      </c>
      <c r="AU136" s="260" t="s">
        <v>86</v>
      </c>
      <c r="AV136" s="13" t="s">
        <v>84</v>
      </c>
      <c r="AW136" s="13" t="s">
        <v>32</v>
      </c>
      <c r="AX136" s="13" t="s">
        <v>76</v>
      </c>
      <c r="AY136" s="260" t="s">
        <v>122</v>
      </c>
    </row>
    <row r="137" s="14" customFormat="1">
      <c r="A137" s="14"/>
      <c r="B137" s="261"/>
      <c r="C137" s="262"/>
      <c r="D137" s="252" t="s">
        <v>131</v>
      </c>
      <c r="E137" s="263" t="s">
        <v>1</v>
      </c>
      <c r="F137" s="264" t="s">
        <v>84</v>
      </c>
      <c r="G137" s="262"/>
      <c r="H137" s="265">
        <v>1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1" t="s">
        <v>131</v>
      </c>
      <c r="AU137" s="271" t="s">
        <v>86</v>
      </c>
      <c r="AV137" s="14" t="s">
        <v>86</v>
      </c>
      <c r="AW137" s="14" t="s">
        <v>32</v>
      </c>
      <c r="AX137" s="14" t="s">
        <v>84</v>
      </c>
      <c r="AY137" s="271" t="s">
        <v>122</v>
      </c>
    </row>
    <row r="138" s="2" customFormat="1" ht="14.4" customHeight="1">
      <c r="A138" s="38"/>
      <c r="B138" s="39"/>
      <c r="C138" s="236" t="s">
        <v>121</v>
      </c>
      <c r="D138" s="236" t="s">
        <v>125</v>
      </c>
      <c r="E138" s="237" t="s">
        <v>152</v>
      </c>
      <c r="F138" s="238" t="s">
        <v>153</v>
      </c>
      <c r="G138" s="239" t="s">
        <v>128</v>
      </c>
      <c r="H138" s="240">
        <v>1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41</v>
      </c>
      <c r="O138" s="91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129</v>
      </c>
      <c r="AT138" s="248" t="s">
        <v>125</v>
      </c>
      <c r="AU138" s="248" t="s">
        <v>86</v>
      </c>
      <c r="AY138" s="17" t="s">
        <v>122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84</v>
      </c>
      <c r="BK138" s="249">
        <f>ROUND(I138*H138,2)</f>
        <v>0</v>
      </c>
      <c r="BL138" s="17" t="s">
        <v>129</v>
      </c>
      <c r="BM138" s="248" t="s">
        <v>154</v>
      </c>
    </row>
    <row r="139" s="13" customFormat="1">
      <c r="A139" s="13"/>
      <c r="B139" s="250"/>
      <c r="C139" s="251"/>
      <c r="D139" s="252" t="s">
        <v>131</v>
      </c>
      <c r="E139" s="253" t="s">
        <v>1</v>
      </c>
      <c r="F139" s="254" t="s">
        <v>155</v>
      </c>
      <c r="G139" s="251"/>
      <c r="H139" s="253" t="s">
        <v>1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0" t="s">
        <v>131</v>
      </c>
      <c r="AU139" s="260" t="s">
        <v>86</v>
      </c>
      <c r="AV139" s="13" t="s">
        <v>84</v>
      </c>
      <c r="AW139" s="13" t="s">
        <v>32</v>
      </c>
      <c r="AX139" s="13" t="s">
        <v>76</v>
      </c>
      <c r="AY139" s="260" t="s">
        <v>122</v>
      </c>
    </row>
    <row r="140" s="14" customFormat="1">
      <c r="A140" s="14"/>
      <c r="B140" s="261"/>
      <c r="C140" s="262"/>
      <c r="D140" s="252" t="s">
        <v>131</v>
      </c>
      <c r="E140" s="263" t="s">
        <v>1</v>
      </c>
      <c r="F140" s="264" t="s">
        <v>84</v>
      </c>
      <c r="G140" s="262"/>
      <c r="H140" s="265">
        <v>1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1" t="s">
        <v>131</v>
      </c>
      <c r="AU140" s="271" t="s">
        <v>86</v>
      </c>
      <c r="AV140" s="14" t="s">
        <v>86</v>
      </c>
      <c r="AW140" s="14" t="s">
        <v>32</v>
      </c>
      <c r="AX140" s="14" t="s">
        <v>84</v>
      </c>
      <c r="AY140" s="271" t="s">
        <v>122</v>
      </c>
    </row>
    <row r="141" s="2" customFormat="1" ht="14.4" customHeight="1">
      <c r="A141" s="38"/>
      <c r="B141" s="39"/>
      <c r="C141" s="236" t="s">
        <v>156</v>
      </c>
      <c r="D141" s="236" t="s">
        <v>125</v>
      </c>
      <c r="E141" s="237" t="s">
        <v>157</v>
      </c>
      <c r="F141" s="238" t="s">
        <v>158</v>
      </c>
      <c r="G141" s="239" t="s">
        <v>159</v>
      </c>
      <c r="H141" s="240">
        <v>1</v>
      </c>
      <c r="I141" s="241"/>
      <c r="J141" s="242">
        <f>ROUND(I141*H141,2)</f>
        <v>0</v>
      </c>
      <c r="K141" s="243"/>
      <c r="L141" s="44"/>
      <c r="M141" s="244" t="s">
        <v>1</v>
      </c>
      <c r="N141" s="245" t="s">
        <v>41</v>
      </c>
      <c r="O141" s="91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8" t="s">
        <v>129</v>
      </c>
      <c r="AT141" s="248" t="s">
        <v>125</v>
      </c>
      <c r="AU141" s="248" t="s">
        <v>86</v>
      </c>
      <c r="AY141" s="17" t="s">
        <v>122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7" t="s">
        <v>84</v>
      </c>
      <c r="BK141" s="249">
        <f>ROUND(I141*H141,2)</f>
        <v>0</v>
      </c>
      <c r="BL141" s="17" t="s">
        <v>129</v>
      </c>
      <c r="BM141" s="248" t="s">
        <v>160</v>
      </c>
    </row>
    <row r="142" s="13" customFormat="1">
      <c r="A142" s="13"/>
      <c r="B142" s="250"/>
      <c r="C142" s="251"/>
      <c r="D142" s="252" t="s">
        <v>131</v>
      </c>
      <c r="E142" s="253" t="s">
        <v>1</v>
      </c>
      <c r="F142" s="254" t="s">
        <v>161</v>
      </c>
      <c r="G142" s="251"/>
      <c r="H142" s="253" t="s">
        <v>1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0" t="s">
        <v>131</v>
      </c>
      <c r="AU142" s="260" t="s">
        <v>86</v>
      </c>
      <c r="AV142" s="13" t="s">
        <v>84</v>
      </c>
      <c r="AW142" s="13" t="s">
        <v>32</v>
      </c>
      <c r="AX142" s="13" t="s">
        <v>76</v>
      </c>
      <c r="AY142" s="260" t="s">
        <v>122</v>
      </c>
    </row>
    <row r="143" s="14" customFormat="1">
      <c r="A143" s="14"/>
      <c r="B143" s="261"/>
      <c r="C143" s="262"/>
      <c r="D143" s="252" t="s">
        <v>131</v>
      </c>
      <c r="E143" s="263" t="s">
        <v>1</v>
      </c>
      <c r="F143" s="264" t="s">
        <v>84</v>
      </c>
      <c r="G143" s="262"/>
      <c r="H143" s="265">
        <v>1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1" t="s">
        <v>131</v>
      </c>
      <c r="AU143" s="271" t="s">
        <v>86</v>
      </c>
      <c r="AV143" s="14" t="s">
        <v>86</v>
      </c>
      <c r="AW143" s="14" t="s">
        <v>32</v>
      </c>
      <c r="AX143" s="14" t="s">
        <v>84</v>
      </c>
      <c r="AY143" s="271" t="s">
        <v>122</v>
      </c>
    </row>
    <row r="144" s="2" customFormat="1" ht="14.4" customHeight="1">
      <c r="A144" s="38"/>
      <c r="B144" s="39"/>
      <c r="C144" s="236" t="s">
        <v>162</v>
      </c>
      <c r="D144" s="236" t="s">
        <v>125</v>
      </c>
      <c r="E144" s="237" t="s">
        <v>163</v>
      </c>
      <c r="F144" s="238" t="s">
        <v>164</v>
      </c>
      <c r="G144" s="239" t="s">
        <v>159</v>
      </c>
      <c r="H144" s="240">
        <v>1</v>
      </c>
      <c r="I144" s="241"/>
      <c r="J144" s="242">
        <f>ROUND(I144*H144,2)</f>
        <v>0</v>
      </c>
      <c r="K144" s="243"/>
      <c r="L144" s="44"/>
      <c r="M144" s="244" t="s">
        <v>1</v>
      </c>
      <c r="N144" s="245" t="s">
        <v>41</v>
      </c>
      <c r="O144" s="91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129</v>
      </c>
      <c r="AT144" s="248" t="s">
        <v>125</v>
      </c>
      <c r="AU144" s="248" t="s">
        <v>86</v>
      </c>
      <c r="AY144" s="17" t="s">
        <v>122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84</v>
      </c>
      <c r="BK144" s="249">
        <f>ROUND(I144*H144,2)</f>
        <v>0</v>
      </c>
      <c r="BL144" s="17" t="s">
        <v>129</v>
      </c>
      <c r="BM144" s="248" t="s">
        <v>165</v>
      </c>
    </row>
    <row r="145" s="13" customFormat="1">
      <c r="A145" s="13"/>
      <c r="B145" s="250"/>
      <c r="C145" s="251"/>
      <c r="D145" s="252" t="s">
        <v>131</v>
      </c>
      <c r="E145" s="253" t="s">
        <v>1</v>
      </c>
      <c r="F145" s="254" t="s">
        <v>166</v>
      </c>
      <c r="G145" s="251"/>
      <c r="H145" s="253" t="s">
        <v>1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0" t="s">
        <v>131</v>
      </c>
      <c r="AU145" s="260" t="s">
        <v>86</v>
      </c>
      <c r="AV145" s="13" t="s">
        <v>84</v>
      </c>
      <c r="AW145" s="13" t="s">
        <v>32</v>
      </c>
      <c r="AX145" s="13" t="s">
        <v>76</v>
      </c>
      <c r="AY145" s="260" t="s">
        <v>122</v>
      </c>
    </row>
    <row r="146" s="14" customFormat="1">
      <c r="A146" s="14"/>
      <c r="B146" s="261"/>
      <c r="C146" s="262"/>
      <c r="D146" s="252" t="s">
        <v>131</v>
      </c>
      <c r="E146" s="263" t="s">
        <v>1</v>
      </c>
      <c r="F146" s="264" t="s">
        <v>84</v>
      </c>
      <c r="G146" s="262"/>
      <c r="H146" s="265">
        <v>1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1" t="s">
        <v>131</v>
      </c>
      <c r="AU146" s="271" t="s">
        <v>86</v>
      </c>
      <c r="AV146" s="14" t="s">
        <v>86</v>
      </c>
      <c r="AW146" s="14" t="s">
        <v>32</v>
      </c>
      <c r="AX146" s="14" t="s">
        <v>84</v>
      </c>
      <c r="AY146" s="271" t="s">
        <v>122</v>
      </c>
    </row>
    <row r="147" s="12" customFormat="1" ht="22.8" customHeight="1">
      <c r="A147" s="12"/>
      <c r="B147" s="220"/>
      <c r="C147" s="221"/>
      <c r="D147" s="222" t="s">
        <v>75</v>
      </c>
      <c r="E147" s="234" t="s">
        <v>167</v>
      </c>
      <c r="F147" s="234" t="s">
        <v>168</v>
      </c>
      <c r="G147" s="221"/>
      <c r="H147" s="221"/>
      <c r="I147" s="224"/>
      <c r="J147" s="235">
        <f>BK147</f>
        <v>0</v>
      </c>
      <c r="K147" s="221"/>
      <c r="L147" s="226"/>
      <c r="M147" s="227"/>
      <c r="N147" s="228"/>
      <c r="O147" s="228"/>
      <c r="P147" s="229">
        <f>SUM(P148:P154)</f>
        <v>0</v>
      </c>
      <c r="Q147" s="228"/>
      <c r="R147" s="229">
        <f>SUM(R148:R154)</f>
        <v>0</v>
      </c>
      <c r="S147" s="228"/>
      <c r="T147" s="230">
        <f>SUM(T148:T154)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1" t="s">
        <v>121</v>
      </c>
      <c r="AT147" s="232" t="s">
        <v>75</v>
      </c>
      <c r="AU147" s="232" t="s">
        <v>84</v>
      </c>
      <c r="AY147" s="231" t="s">
        <v>122</v>
      </c>
      <c r="BK147" s="233">
        <f>SUM(BK148:BK154)</f>
        <v>0</v>
      </c>
    </row>
    <row r="148" s="2" customFormat="1" ht="14.4" customHeight="1">
      <c r="A148" s="38"/>
      <c r="B148" s="39"/>
      <c r="C148" s="236" t="s">
        <v>138</v>
      </c>
      <c r="D148" s="236" t="s">
        <v>125</v>
      </c>
      <c r="E148" s="237" t="s">
        <v>169</v>
      </c>
      <c r="F148" s="238" t="s">
        <v>170</v>
      </c>
      <c r="G148" s="239" t="s">
        <v>128</v>
      </c>
      <c r="H148" s="240">
        <v>1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41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129</v>
      </c>
      <c r="AT148" s="248" t="s">
        <v>125</v>
      </c>
      <c r="AU148" s="248" t="s">
        <v>86</v>
      </c>
      <c r="AY148" s="17" t="s">
        <v>122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84</v>
      </c>
      <c r="BK148" s="249">
        <f>ROUND(I148*H148,2)</f>
        <v>0</v>
      </c>
      <c r="BL148" s="17" t="s">
        <v>129</v>
      </c>
      <c r="BM148" s="248" t="s">
        <v>171</v>
      </c>
    </row>
    <row r="149" s="13" customFormat="1">
      <c r="A149" s="13"/>
      <c r="B149" s="250"/>
      <c r="C149" s="251"/>
      <c r="D149" s="252" t="s">
        <v>131</v>
      </c>
      <c r="E149" s="253" t="s">
        <v>1</v>
      </c>
      <c r="F149" s="254" t="s">
        <v>172</v>
      </c>
      <c r="G149" s="251"/>
      <c r="H149" s="253" t="s">
        <v>1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131</v>
      </c>
      <c r="AU149" s="260" t="s">
        <v>86</v>
      </c>
      <c r="AV149" s="13" t="s">
        <v>84</v>
      </c>
      <c r="AW149" s="13" t="s">
        <v>32</v>
      </c>
      <c r="AX149" s="13" t="s">
        <v>76</v>
      </c>
      <c r="AY149" s="260" t="s">
        <v>122</v>
      </c>
    </row>
    <row r="150" s="14" customFormat="1">
      <c r="A150" s="14"/>
      <c r="B150" s="261"/>
      <c r="C150" s="262"/>
      <c r="D150" s="252" t="s">
        <v>131</v>
      </c>
      <c r="E150" s="263" t="s">
        <v>1</v>
      </c>
      <c r="F150" s="264" t="s">
        <v>84</v>
      </c>
      <c r="G150" s="262"/>
      <c r="H150" s="265">
        <v>1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1" t="s">
        <v>131</v>
      </c>
      <c r="AU150" s="271" t="s">
        <v>86</v>
      </c>
      <c r="AV150" s="14" t="s">
        <v>86</v>
      </c>
      <c r="AW150" s="14" t="s">
        <v>32</v>
      </c>
      <c r="AX150" s="14" t="s">
        <v>84</v>
      </c>
      <c r="AY150" s="271" t="s">
        <v>122</v>
      </c>
    </row>
    <row r="151" s="2" customFormat="1" ht="14.4" customHeight="1">
      <c r="A151" s="38"/>
      <c r="B151" s="39"/>
      <c r="C151" s="236" t="s">
        <v>173</v>
      </c>
      <c r="D151" s="236" t="s">
        <v>125</v>
      </c>
      <c r="E151" s="237" t="s">
        <v>174</v>
      </c>
      <c r="F151" s="238" t="s">
        <v>175</v>
      </c>
      <c r="G151" s="239" t="s">
        <v>128</v>
      </c>
      <c r="H151" s="240">
        <v>1</v>
      </c>
      <c r="I151" s="241"/>
      <c r="J151" s="242">
        <f>ROUND(I151*H151,2)</f>
        <v>0</v>
      </c>
      <c r="K151" s="243"/>
      <c r="L151" s="44"/>
      <c r="M151" s="244" t="s">
        <v>1</v>
      </c>
      <c r="N151" s="245" t="s">
        <v>41</v>
      </c>
      <c r="O151" s="91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129</v>
      </c>
      <c r="AT151" s="248" t="s">
        <v>125</v>
      </c>
      <c r="AU151" s="248" t="s">
        <v>86</v>
      </c>
      <c r="AY151" s="17" t="s">
        <v>122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84</v>
      </c>
      <c r="BK151" s="249">
        <f>ROUND(I151*H151,2)</f>
        <v>0</v>
      </c>
      <c r="BL151" s="17" t="s">
        <v>129</v>
      </c>
      <c r="BM151" s="248" t="s">
        <v>176</v>
      </c>
    </row>
    <row r="152" s="13" customFormat="1">
      <c r="A152" s="13"/>
      <c r="B152" s="250"/>
      <c r="C152" s="251"/>
      <c r="D152" s="252" t="s">
        <v>131</v>
      </c>
      <c r="E152" s="253" t="s">
        <v>1</v>
      </c>
      <c r="F152" s="254" t="s">
        <v>177</v>
      </c>
      <c r="G152" s="251"/>
      <c r="H152" s="253" t="s">
        <v>1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131</v>
      </c>
      <c r="AU152" s="260" t="s">
        <v>86</v>
      </c>
      <c r="AV152" s="13" t="s">
        <v>84</v>
      </c>
      <c r="AW152" s="13" t="s">
        <v>32</v>
      </c>
      <c r="AX152" s="13" t="s">
        <v>76</v>
      </c>
      <c r="AY152" s="260" t="s">
        <v>122</v>
      </c>
    </row>
    <row r="153" s="13" customFormat="1">
      <c r="A153" s="13"/>
      <c r="B153" s="250"/>
      <c r="C153" s="251"/>
      <c r="D153" s="252" t="s">
        <v>131</v>
      </c>
      <c r="E153" s="253" t="s">
        <v>1</v>
      </c>
      <c r="F153" s="254" t="s">
        <v>178</v>
      </c>
      <c r="G153" s="251"/>
      <c r="H153" s="253" t="s">
        <v>1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0" t="s">
        <v>131</v>
      </c>
      <c r="AU153" s="260" t="s">
        <v>86</v>
      </c>
      <c r="AV153" s="13" t="s">
        <v>84</v>
      </c>
      <c r="AW153" s="13" t="s">
        <v>32</v>
      </c>
      <c r="AX153" s="13" t="s">
        <v>76</v>
      </c>
      <c r="AY153" s="260" t="s">
        <v>122</v>
      </c>
    </row>
    <row r="154" s="14" customFormat="1">
      <c r="A154" s="14"/>
      <c r="B154" s="261"/>
      <c r="C154" s="262"/>
      <c r="D154" s="252" t="s">
        <v>131</v>
      </c>
      <c r="E154" s="263" t="s">
        <v>1</v>
      </c>
      <c r="F154" s="264" t="s">
        <v>84</v>
      </c>
      <c r="G154" s="262"/>
      <c r="H154" s="265">
        <v>1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1" t="s">
        <v>131</v>
      </c>
      <c r="AU154" s="271" t="s">
        <v>86</v>
      </c>
      <c r="AV154" s="14" t="s">
        <v>86</v>
      </c>
      <c r="AW154" s="14" t="s">
        <v>32</v>
      </c>
      <c r="AX154" s="14" t="s">
        <v>84</v>
      </c>
      <c r="AY154" s="271" t="s">
        <v>122</v>
      </c>
    </row>
    <row r="155" s="12" customFormat="1" ht="22.8" customHeight="1">
      <c r="A155" s="12"/>
      <c r="B155" s="220"/>
      <c r="C155" s="221"/>
      <c r="D155" s="222" t="s">
        <v>75</v>
      </c>
      <c r="E155" s="234" t="s">
        <v>179</v>
      </c>
      <c r="F155" s="234" t="s">
        <v>180</v>
      </c>
      <c r="G155" s="221"/>
      <c r="H155" s="221"/>
      <c r="I155" s="224"/>
      <c r="J155" s="235">
        <f>BK155</f>
        <v>0</v>
      </c>
      <c r="K155" s="221"/>
      <c r="L155" s="226"/>
      <c r="M155" s="227"/>
      <c r="N155" s="228"/>
      <c r="O155" s="228"/>
      <c r="P155" s="229">
        <f>SUM(P156:P161)</f>
        <v>0</v>
      </c>
      <c r="Q155" s="228"/>
      <c r="R155" s="229">
        <f>SUM(R156:R161)</f>
        <v>0</v>
      </c>
      <c r="S155" s="228"/>
      <c r="T155" s="230">
        <f>SUM(T156:T161)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31" t="s">
        <v>121</v>
      </c>
      <c r="AT155" s="232" t="s">
        <v>75</v>
      </c>
      <c r="AU155" s="232" t="s">
        <v>84</v>
      </c>
      <c r="AY155" s="231" t="s">
        <v>122</v>
      </c>
      <c r="BK155" s="233">
        <f>SUM(BK156:BK161)</f>
        <v>0</v>
      </c>
    </row>
    <row r="156" s="2" customFormat="1" ht="14.4" customHeight="1">
      <c r="A156" s="38"/>
      <c r="B156" s="39"/>
      <c r="C156" s="236" t="s">
        <v>181</v>
      </c>
      <c r="D156" s="236" t="s">
        <v>125</v>
      </c>
      <c r="E156" s="237" t="s">
        <v>182</v>
      </c>
      <c r="F156" s="238" t="s">
        <v>183</v>
      </c>
      <c r="G156" s="239" t="s">
        <v>128</v>
      </c>
      <c r="H156" s="240">
        <v>1</v>
      </c>
      <c r="I156" s="241"/>
      <c r="J156" s="242">
        <f>ROUND(I156*H156,2)</f>
        <v>0</v>
      </c>
      <c r="K156" s="243"/>
      <c r="L156" s="44"/>
      <c r="M156" s="244" t="s">
        <v>1</v>
      </c>
      <c r="N156" s="245" t="s">
        <v>41</v>
      </c>
      <c r="O156" s="91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8" t="s">
        <v>129</v>
      </c>
      <c r="AT156" s="248" t="s">
        <v>125</v>
      </c>
      <c r="AU156" s="248" t="s">
        <v>86</v>
      </c>
      <c r="AY156" s="17" t="s">
        <v>122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7" t="s">
        <v>84</v>
      </c>
      <c r="BK156" s="249">
        <f>ROUND(I156*H156,2)</f>
        <v>0</v>
      </c>
      <c r="BL156" s="17" t="s">
        <v>129</v>
      </c>
      <c r="BM156" s="248" t="s">
        <v>184</v>
      </c>
    </row>
    <row r="157" s="13" customFormat="1">
      <c r="A157" s="13"/>
      <c r="B157" s="250"/>
      <c r="C157" s="251"/>
      <c r="D157" s="252" t="s">
        <v>131</v>
      </c>
      <c r="E157" s="253" t="s">
        <v>1</v>
      </c>
      <c r="F157" s="254" t="s">
        <v>185</v>
      </c>
      <c r="G157" s="251"/>
      <c r="H157" s="253" t="s">
        <v>1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131</v>
      </c>
      <c r="AU157" s="260" t="s">
        <v>86</v>
      </c>
      <c r="AV157" s="13" t="s">
        <v>84</v>
      </c>
      <c r="AW157" s="13" t="s">
        <v>32</v>
      </c>
      <c r="AX157" s="13" t="s">
        <v>76</v>
      </c>
      <c r="AY157" s="260" t="s">
        <v>122</v>
      </c>
    </row>
    <row r="158" s="13" customFormat="1">
      <c r="A158" s="13"/>
      <c r="B158" s="250"/>
      <c r="C158" s="251"/>
      <c r="D158" s="252" t="s">
        <v>131</v>
      </c>
      <c r="E158" s="253" t="s">
        <v>1</v>
      </c>
      <c r="F158" s="254" t="s">
        <v>186</v>
      </c>
      <c r="G158" s="251"/>
      <c r="H158" s="253" t="s">
        <v>1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131</v>
      </c>
      <c r="AU158" s="260" t="s">
        <v>86</v>
      </c>
      <c r="AV158" s="13" t="s">
        <v>84</v>
      </c>
      <c r="AW158" s="13" t="s">
        <v>32</v>
      </c>
      <c r="AX158" s="13" t="s">
        <v>76</v>
      </c>
      <c r="AY158" s="260" t="s">
        <v>122</v>
      </c>
    </row>
    <row r="159" s="13" customFormat="1">
      <c r="A159" s="13"/>
      <c r="B159" s="250"/>
      <c r="C159" s="251"/>
      <c r="D159" s="252" t="s">
        <v>131</v>
      </c>
      <c r="E159" s="253" t="s">
        <v>1</v>
      </c>
      <c r="F159" s="254" t="s">
        <v>187</v>
      </c>
      <c r="G159" s="251"/>
      <c r="H159" s="253" t="s">
        <v>1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131</v>
      </c>
      <c r="AU159" s="260" t="s">
        <v>86</v>
      </c>
      <c r="AV159" s="13" t="s">
        <v>84</v>
      </c>
      <c r="AW159" s="13" t="s">
        <v>32</v>
      </c>
      <c r="AX159" s="13" t="s">
        <v>76</v>
      </c>
      <c r="AY159" s="260" t="s">
        <v>122</v>
      </c>
    </row>
    <row r="160" s="13" customFormat="1">
      <c r="A160" s="13"/>
      <c r="B160" s="250"/>
      <c r="C160" s="251"/>
      <c r="D160" s="252" t="s">
        <v>131</v>
      </c>
      <c r="E160" s="253" t="s">
        <v>1</v>
      </c>
      <c r="F160" s="254" t="s">
        <v>188</v>
      </c>
      <c r="G160" s="251"/>
      <c r="H160" s="253" t="s">
        <v>1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0" t="s">
        <v>131</v>
      </c>
      <c r="AU160" s="260" t="s">
        <v>86</v>
      </c>
      <c r="AV160" s="13" t="s">
        <v>84</v>
      </c>
      <c r="AW160" s="13" t="s">
        <v>32</v>
      </c>
      <c r="AX160" s="13" t="s">
        <v>76</v>
      </c>
      <c r="AY160" s="260" t="s">
        <v>122</v>
      </c>
    </row>
    <row r="161" s="14" customFormat="1">
      <c r="A161" s="14"/>
      <c r="B161" s="261"/>
      <c r="C161" s="262"/>
      <c r="D161" s="252" t="s">
        <v>131</v>
      </c>
      <c r="E161" s="263" t="s">
        <v>1</v>
      </c>
      <c r="F161" s="264" t="s">
        <v>84</v>
      </c>
      <c r="G161" s="262"/>
      <c r="H161" s="265">
        <v>1</v>
      </c>
      <c r="I161" s="266"/>
      <c r="J161" s="262"/>
      <c r="K161" s="262"/>
      <c r="L161" s="267"/>
      <c r="M161" s="272"/>
      <c r="N161" s="273"/>
      <c r="O161" s="273"/>
      <c r="P161" s="273"/>
      <c r="Q161" s="273"/>
      <c r="R161" s="273"/>
      <c r="S161" s="273"/>
      <c r="T161" s="27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1" t="s">
        <v>131</v>
      </c>
      <c r="AU161" s="271" t="s">
        <v>86</v>
      </c>
      <c r="AV161" s="14" t="s">
        <v>86</v>
      </c>
      <c r="AW161" s="14" t="s">
        <v>32</v>
      </c>
      <c r="AX161" s="14" t="s">
        <v>84</v>
      </c>
      <c r="AY161" s="271" t="s">
        <v>122</v>
      </c>
    </row>
    <row r="162" s="2" customFormat="1" ht="6.96" customHeight="1">
      <c r="A162" s="38"/>
      <c r="B162" s="66"/>
      <c r="C162" s="67"/>
      <c r="D162" s="67"/>
      <c r="E162" s="67"/>
      <c r="F162" s="67"/>
      <c r="G162" s="67"/>
      <c r="H162" s="67"/>
      <c r="I162" s="183"/>
      <c r="J162" s="67"/>
      <c r="K162" s="67"/>
      <c r="L162" s="44"/>
      <c r="M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</row>
  </sheetData>
  <sheetProtection sheet="1" autoFilter="0" formatColumns="0" formatRows="0" objects="1" scenarios="1" spinCount="100000" saltValue="T29TdEWq+pZQojxS36GlVdTzLX10tJL2pEOXQc2mm6IHMseUe7Umr/IiSPwT76VtZWYql+bCE+PRltd6tZesJA==" hashValue="5xj1YLAfI1H7wiKVrb40ssCji5gEQaOxo8H40eramOLMI0ggDmJ9VGHsBKMO1j8EzBIQKuJhuJsHoUec6wbvJA==" algorithmName="SHA-512" password="CC35"/>
  <autoFilter ref="C120:K16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93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Otrokovice-úprava parkovacích stání v ulici Na Uličce-2.etapa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189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13. 9. 2020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ROUND((SUM(BE127:BE366)),  2)</f>
        <v>0</v>
      </c>
      <c r="G33" s="38"/>
      <c r="H33" s="38"/>
      <c r="I33" s="162">
        <v>0.20999999999999999</v>
      </c>
      <c r="J33" s="161">
        <f>ROUND(((SUM(BE127:BE366))*I33),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ROUND((SUM(BF127:BF366)),  2)</f>
        <v>0</v>
      </c>
      <c r="G34" s="38"/>
      <c r="H34" s="38"/>
      <c r="I34" s="162">
        <v>0.14999999999999999</v>
      </c>
      <c r="J34" s="161">
        <f>ROUND(((SUM(BF127:BF366))*I34),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ROUND((SUM(BG127:BG366)),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ROUND((SUM(BH127:BH366)),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ROUND((SUM(BI127:BI366)),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Otrokovice-úprava parkovacích stání v ulici Na Uličce-2.etapa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101.2 - Parkovací stání-2.etapa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Otrokovice-centrální část</v>
      </c>
      <c r="G89" s="40"/>
      <c r="H89" s="40"/>
      <c r="I89" s="147" t="s">
        <v>22</v>
      </c>
      <c r="J89" s="79" t="str">
        <f>IF(J12="","",J12)</f>
        <v>13. 9. 2020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147" t="s">
        <v>30</v>
      </c>
      <c r="J91" s="36" t="str">
        <f>E21</f>
        <v>M.Sedlářová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Ing.L.Alster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97</v>
      </c>
      <c r="D94" s="189"/>
      <c r="E94" s="189"/>
      <c r="F94" s="189"/>
      <c r="G94" s="189"/>
      <c r="H94" s="189"/>
      <c r="I94" s="190"/>
      <c r="J94" s="191" t="s">
        <v>98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99</v>
      </c>
      <c r="D96" s="40"/>
      <c r="E96" s="40"/>
      <c r="F96" s="40"/>
      <c r="G96" s="40"/>
      <c r="H96" s="40"/>
      <c r="I96" s="144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93"/>
      <c r="C97" s="194"/>
      <c r="D97" s="195" t="s">
        <v>190</v>
      </c>
      <c r="E97" s="196"/>
      <c r="F97" s="196"/>
      <c r="G97" s="196"/>
      <c r="H97" s="196"/>
      <c r="I97" s="197"/>
      <c r="J97" s="198">
        <f>J128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191</v>
      </c>
      <c r="E98" s="203"/>
      <c r="F98" s="203"/>
      <c r="G98" s="203"/>
      <c r="H98" s="203"/>
      <c r="I98" s="204"/>
      <c r="J98" s="205">
        <f>J129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192</v>
      </c>
      <c r="E99" s="203"/>
      <c r="F99" s="203"/>
      <c r="G99" s="203"/>
      <c r="H99" s="203"/>
      <c r="I99" s="204"/>
      <c r="J99" s="205">
        <f>J166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193</v>
      </c>
      <c r="E100" s="203"/>
      <c r="F100" s="203"/>
      <c r="G100" s="203"/>
      <c r="H100" s="203"/>
      <c r="I100" s="204"/>
      <c r="J100" s="205">
        <f>J214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194</v>
      </c>
      <c r="E101" s="203"/>
      <c r="F101" s="203"/>
      <c r="G101" s="203"/>
      <c r="H101" s="203"/>
      <c r="I101" s="204"/>
      <c r="J101" s="205">
        <f>J220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195</v>
      </c>
      <c r="E102" s="203"/>
      <c r="F102" s="203"/>
      <c r="G102" s="203"/>
      <c r="H102" s="203"/>
      <c r="I102" s="204"/>
      <c r="J102" s="205">
        <f>J227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196</v>
      </c>
      <c r="E103" s="203"/>
      <c r="F103" s="203"/>
      <c r="G103" s="203"/>
      <c r="H103" s="203"/>
      <c r="I103" s="204"/>
      <c r="J103" s="205">
        <f>J243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197</v>
      </c>
      <c r="E104" s="203"/>
      <c r="F104" s="203"/>
      <c r="G104" s="203"/>
      <c r="H104" s="203"/>
      <c r="I104" s="204"/>
      <c r="J104" s="205">
        <f>J246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0"/>
      <c r="C105" s="201"/>
      <c r="D105" s="202" t="s">
        <v>198</v>
      </c>
      <c r="E105" s="203"/>
      <c r="F105" s="203"/>
      <c r="G105" s="203"/>
      <c r="H105" s="203"/>
      <c r="I105" s="204"/>
      <c r="J105" s="205">
        <f>J282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0"/>
      <c r="C106" s="201"/>
      <c r="D106" s="202" t="s">
        <v>199</v>
      </c>
      <c r="E106" s="203"/>
      <c r="F106" s="203"/>
      <c r="G106" s="203"/>
      <c r="H106" s="203"/>
      <c r="I106" s="204"/>
      <c r="J106" s="205">
        <f>J332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0"/>
      <c r="C107" s="201"/>
      <c r="D107" s="202" t="s">
        <v>200</v>
      </c>
      <c r="E107" s="203"/>
      <c r="F107" s="203"/>
      <c r="G107" s="203"/>
      <c r="H107" s="203"/>
      <c r="I107" s="204"/>
      <c r="J107" s="205">
        <f>J364</f>
        <v>0</v>
      </c>
      <c r="K107" s="201"/>
      <c r="L107" s="20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183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186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106</v>
      </c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87" t="str">
        <f>E7</f>
        <v>Otrokovice-úprava parkovacích stání v ulici Na Uličce-2.etapa</v>
      </c>
      <c r="F117" s="32"/>
      <c r="G117" s="32"/>
      <c r="H117" s="32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94</v>
      </c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SO 101.2 - Parkovací stání-2.etapa</v>
      </c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Otrokovice-centrální část</v>
      </c>
      <c r="G121" s="40"/>
      <c r="H121" s="40"/>
      <c r="I121" s="147" t="s">
        <v>22</v>
      </c>
      <c r="J121" s="79" t="str">
        <f>IF(J12="","",J12)</f>
        <v>13. 9. 2020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Město Otrokovice</v>
      </c>
      <c r="G123" s="40"/>
      <c r="H123" s="40"/>
      <c r="I123" s="147" t="s">
        <v>30</v>
      </c>
      <c r="J123" s="36" t="str">
        <f>E21</f>
        <v>M.Sedlářová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IF(E18="","",E18)</f>
        <v>Vyplň údaj</v>
      </c>
      <c r="G124" s="40"/>
      <c r="H124" s="40"/>
      <c r="I124" s="147" t="s">
        <v>33</v>
      </c>
      <c r="J124" s="36" t="str">
        <f>E24</f>
        <v>Ing.L.Alster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14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207"/>
      <c r="B126" s="208"/>
      <c r="C126" s="209" t="s">
        <v>107</v>
      </c>
      <c r="D126" s="210" t="s">
        <v>61</v>
      </c>
      <c r="E126" s="210" t="s">
        <v>57</v>
      </c>
      <c r="F126" s="210" t="s">
        <v>58</v>
      </c>
      <c r="G126" s="210" t="s">
        <v>108</v>
      </c>
      <c r="H126" s="210" t="s">
        <v>109</v>
      </c>
      <c r="I126" s="211" t="s">
        <v>110</v>
      </c>
      <c r="J126" s="212" t="s">
        <v>98</v>
      </c>
      <c r="K126" s="213" t="s">
        <v>111</v>
      </c>
      <c r="L126" s="214"/>
      <c r="M126" s="100" t="s">
        <v>1</v>
      </c>
      <c r="N126" s="101" t="s">
        <v>40</v>
      </c>
      <c r="O126" s="101" t="s">
        <v>112</v>
      </c>
      <c r="P126" s="101" t="s">
        <v>113</v>
      </c>
      <c r="Q126" s="101" t="s">
        <v>114</v>
      </c>
      <c r="R126" s="101" t="s">
        <v>115</v>
      </c>
      <c r="S126" s="101" t="s">
        <v>116</v>
      </c>
      <c r="T126" s="102" t="s">
        <v>117</v>
      </c>
      <c r="U126" s="207"/>
      <c r="V126" s="207"/>
      <c r="W126" s="207"/>
      <c r="X126" s="207"/>
      <c r="Y126" s="207"/>
      <c r="Z126" s="207"/>
      <c r="AA126" s="207"/>
      <c r="AB126" s="207"/>
      <c r="AC126" s="207"/>
      <c r="AD126" s="207"/>
      <c r="AE126" s="207"/>
    </row>
    <row r="127" s="2" customFormat="1" ht="22.8" customHeight="1">
      <c r="A127" s="38"/>
      <c r="B127" s="39"/>
      <c r="C127" s="107" t="s">
        <v>118</v>
      </c>
      <c r="D127" s="40"/>
      <c r="E127" s="40"/>
      <c r="F127" s="40"/>
      <c r="G127" s="40"/>
      <c r="H127" s="40"/>
      <c r="I127" s="144"/>
      <c r="J127" s="215">
        <f>BK127</f>
        <v>0</v>
      </c>
      <c r="K127" s="40"/>
      <c r="L127" s="44"/>
      <c r="M127" s="103"/>
      <c r="N127" s="216"/>
      <c r="O127" s="104"/>
      <c r="P127" s="217">
        <f>P128</f>
        <v>0</v>
      </c>
      <c r="Q127" s="104"/>
      <c r="R127" s="217">
        <f>R128</f>
        <v>102.83301797000001</v>
      </c>
      <c r="S127" s="104"/>
      <c r="T127" s="218">
        <f>T128</f>
        <v>204.81100000000001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75</v>
      </c>
      <c r="AU127" s="17" t="s">
        <v>100</v>
      </c>
      <c r="BK127" s="219">
        <f>BK128</f>
        <v>0</v>
      </c>
    </row>
    <row r="128" s="12" customFormat="1" ht="25.92" customHeight="1">
      <c r="A128" s="12"/>
      <c r="B128" s="220"/>
      <c r="C128" s="221"/>
      <c r="D128" s="222" t="s">
        <v>75</v>
      </c>
      <c r="E128" s="223" t="s">
        <v>201</v>
      </c>
      <c r="F128" s="223" t="s">
        <v>202</v>
      </c>
      <c r="G128" s="221"/>
      <c r="H128" s="221"/>
      <c r="I128" s="224"/>
      <c r="J128" s="225">
        <f>BK128</f>
        <v>0</v>
      </c>
      <c r="K128" s="221"/>
      <c r="L128" s="226"/>
      <c r="M128" s="227"/>
      <c r="N128" s="228"/>
      <c r="O128" s="228"/>
      <c r="P128" s="229">
        <f>P129+P166+P214+P220+P227+P243+P246+P282+P332+P364</f>
        <v>0</v>
      </c>
      <c r="Q128" s="228"/>
      <c r="R128" s="229">
        <f>R129+R166+R214+R220+R227+R243+R246+R282+R332+R364</f>
        <v>102.83301797000001</v>
      </c>
      <c r="S128" s="228"/>
      <c r="T128" s="230">
        <f>T129+T166+T214+T220+T227+T243+T246+T282+T332+T364</f>
        <v>204.81100000000001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1" t="s">
        <v>84</v>
      </c>
      <c r="AT128" s="232" t="s">
        <v>75</v>
      </c>
      <c r="AU128" s="232" t="s">
        <v>76</v>
      </c>
      <c r="AY128" s="231" t="s">
        <v>122</v>
      </c>
      <c r="BK128" s="233">
        <f>BK129+BK166+BK214+BK220+BK227+BK243+BK246+BK282+BK332+BK364</f>
        <v>0</v>
      </c>
    </row>
    <row r="129" s="12" customFormat="1" ht="22.8" customHeight="1">
      <c r="A129" s="12"/>
      <c r="B129" s="220"/>
      <c r="C129" s="221"/>
      <c r="D129" s="222" t="s">
        <v>75</v>
      </c>
      <c r="E129" s="234" t="s">
        <v>84</v>
      </c>
      <c r="F129" s="234" t="s">
        <v>203</v>
      </c>
      <c r="G129" s="221"/>
      <c r="H129" s="221"/>
      <c r="I129" s="224"/>
      <c r="J129" s="235">
        <f>BK129</f>
        <v>0</v>
      </c>
      <c r="K129" s="221"/>
      <c r="L129" s="226"/>
      <c r="M129" s="227"/>
      <c r="N129" s="228"/>
      <c r="O129" s="228"/>
      <c r="P129" s="229">
        <f>SUM(P130:P165)</f>
        <v>0</v>
      </c>
      <c r="Q129" s="228"/>
      <c r="R129" s="229">
        <f>SUM(R130:R165)</f>
        <v>8.8130000000000006</v>
      </c>
      <c r="S129" s="228"/>
      <c r="T129" s="230">
        <f>SUM(T130:T165)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1" t="s">
        <v>84</v>
      </c>
      <c r="AT129" s="232" t="s">
        <v>75</v>
      </c>
      <c r="AU129" s="232" t="s">
        <v>84</v>
      </c>
      <c r="AY129" s="231" t="s">
        <v>122</v>
      </c>
      <c r="BK129" s="233">
        <f>SUM(BK130:BK165)</f>
        <v>0</v>
      </c>
    </row>
    <row r="130" s="2" customFormat="1" ht="24.15" customHeight="1">
      <c r="A130" s="38"/>
      <c r="B130" s="39"/>
      <c r="C130" s="236" t="s">
        <v>84</v>
      </c>
      <c r="D130" s="236" t="s">
        <v>125</v>
      </c>
      <c r="E130" s="237" t="s">
        <v>204</v>
      </c>
      <c r="F130" s="238" t="s">
        <v>205</v>
      </c>
      <c r="G130" s="239" t="s">
        <v>206</v>
      </c>
      <c r="H130" s="240">
        <v>117.48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41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147</v>
      </c>
      <c r="AT130" s="248" t="s">
        <v>125</v>
      </c>
      <c r="AU130" s="248" t="s">
        <v>86</v>
      </c>
      <c r="AY130" s="17" t="s">
        <v>122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84</v>
      </c>
      <c r="BK130" s="249">
        <f>ROUND(I130*H130,2)</f>
        <v>0</v>
      </c>
      <c r="BL130" s="17" t="s">
        <v>147</v>
      </c>
      <c r="BM130" s="248" t="s">
        <v>207</v>
      </c>
    </row>
    <row r="131" s="14" customFormat="1">
      <c r="A131" s="14"/>
      <c r="B131" s="261"/>
      <c r="C131" s="262"/>
      <c r="D131" s="252" t="s">
        <v>131</v>
      </c>
      <c r="E131" s="263" t="s">
        <v>1</v>
      </c>
      <c r="F131" s="264" t="s">
        <v>208</v>
      </c>
      <c r="G131" s="262"/>
      <c r="H131" s="265">
        <v>103.53</v>
      </c>
      <c r="I131" s="266"/>
      <c r="J131" s="262"/>
      <c r="K131" s="262"/>
      <c r="L131" s="267"/>
      <c r="M131" s="268"/>
      <c r="N131" s="269"/>
      <c r="O131" s="269"/>
      <c r="P131" s="269"/>
      <c r="Q131" s="269"/>
      <c r="R131" s="269"/>
      <c r="S131" s="269"/>
      <c r="T131" s="27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1" t="s">
        <v>131</v>
      </c>
      <c r="AU131" s="271" t="s">
        <v>86</v>
      </c>
      <c r="AV131" s="14" t="s">
        <v>86</v>
      </c>
      <c r="AW131" s="14" t="s">
        <v>32</v>
      </c>
      <c r="AX131" s="14" t="s">
        <v>76</v>
      </c>
      <c r="AY131" s="271" t="s">
        <v>122</v>
      </c>
    </row>
    <row r="132" s="13" customFormat="1">
      <c r="A132" s="13"/>
      <c r="B132" s="250"/>
      <c r="C132" s="251"/>
      <c r="D132" s="252" t="s">
        <v>131</v>
      </c>
      <c r="E132" s="253" t="s">
        <v>1</v>
      </c>
      <c r="F132" s="254" t="s">
        <v>209</v>
      </c>
      <c r="G132" s="251"/>
      <c r="H132" s="253" t="s">
        <v>1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0" t="s">
        <v>131</v>
      </c>
      <c r="AU132" s="260" t="s">
        <v>86</v>
      </c>
      <c r="AV132" s="13" t="s">
        <v>84</v>
      </c>
      <c r="AW132" s="13" t="s">
        <v>32</v>
      </c>
      <c r="AX132" s="13" t="s">
        <v>76</v>
      </c>
      <c r="AY132" s="260" t="s">
        <v>122</v>
      </c>
    </row>
    <row r="133" s="14" customFormat="1">
      <c r="A133" s="14"/>
      <c r="B133" s="261"/>
      <c r="C133" s="262"/>
      <c r="D133" s="252" t="s">
        <v>131</v>
      </c>
      <c r="E133" s="263" t="s">
        <v>1</v>
      </c>
      <c r="F133" s="264" t="s">
        <v>210</v>
      </c>
      <c r="G133" s="262"/>
      <c r="H133" s="265">
        <v>-55.5</v>
      </c>
      <c r="I133" s="266"/>
      <c r="J133" s="262"/>
      <c r="K133" s="262"/>
      <c r="L133" s="267"/>
      <c r="M133" s="268"/>
      <c r="N133" s="269"/>
      <c r="O133" s="269"/>
      <c r="P133" s="269"/>
      <c r="Q133" s="269"/>
      <c r="R133" s="269"/>
      <c r="S133" s="269"/>
      <c r="T133" s="27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1" t="s">
        <v>131</v>
      </c>
      <c r="AU133" s="271" t="s">
        <v>86</v>
      </c>
      <c r="AV133" s="14" t="s">
        <v>86</v>
      </c>
      <c r="AW133" s="14" t="s">
        <v>32</v>
      </c>
      <c r="AX133" s="14" t="s">
        <v>76</v>
      </c>
      <c r="AY133" s="271" t="s">
        <v>122</v>
      </c>
    </row>
    <row r="134" s="13" customFormat="1">
      <c r="A134" s="13"/>
      <c r="B134" s="250"/>
      <c r="C134" s="251"/>
      <c r="D134" s="252" t="s">
        <v>131</v>
      </c>
      <c r="E134" s="253" t="s">
        <v>1</v>
      </c>
      <c r="F134" s="254" t="s">
        <v>211</v>
      </c>
      <c r="G134" s="251"/>
      <c r="H134" s="253" t="s">
        <v>1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0" t="s">
        <v>131</v>
      </c>
      <c r="AU134" s="260" t="s">
        <v>86</v>
      </c>
      <c r="AV134" s="13" t="s">
        <v>84</v>
      </c>
      <c r="AW134" s="13" t="s">
        <v>32</v>
      </c>
      <c r="AX134" s="13" t="s">
        <v>76</v>
      </c>
      <c r="AY134" s="260" t="s">
        <v>122</v>
      </c>
    </row>
    <row r="135" s="14" customFormat="1">
      <c r="A135" s="14"/>
      <c r="B135" s="261"/>
      <c r="C135" s="262"/>
      <c r="D135" s="252" t="s">
        <v>131</v>
      </c>
      <c r="E135" s="263" t="s">
        <v>1</v>
      </c>
      <c r="F135" s="264" t="s">
        <v>212</v>
      </c>
      <c r="G135" s="262"/>
      <c r="H135" s="265">
        <v>-4.5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1" t="s">
        <v>131</v>
      </c>
      <c r="AU135" s="271" t="s">
        <v>86</v>
      </c>
      <c r="AV135" s="14" t="s">
        <v>86</v>
      </c>
      <c r="AW135" s="14" t="s">
        <v>32</v>
      </c>
      <c r="AX135" s="14" t="s">
        <v>76</v>
      </c>
      <c r="AY135" s="271" t="s">
        <v>122</v>
      </c>
    </row>
    <row r="136" s="13" customFormat="1">
      <c r="A136" s="13"/>
      <c r="B136" s="250"/>
      <c r="C136" s="251"/>
      <c r="D136" s="252" t="s">
        <v>131</v>
      </c>
      <c r="E136" s="253" t="s">
        <v>1</v>
      </c>
      <c r="F136" s="254" t="s">
        <v>213</v>
      </c>
      <c r="G136" s="251"/>
      <c r="H136" s="253" t="s">
        <v>1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0" t="s">
        <v>131</v>
      </c>
      <c r="AU136" s="260" t="s">
        <v>86</v>
      </c>
      <c r="AV136" s="13" t="s">
        <v>84</v>
      </c>
      <c r="AW136" s="13" t="s">
        <v>32</v>
      </c>
      <c r="AX136" s="13" t="s">
        <v>76</v>
      </c>
      <c r="AY136" s="260" t="s">
        <v>122</v>
      </c>
    </row>
    <row r="137" s="14" customFormat="1">
      <c r="A137" s="14"/>
      <c r="B137" s="261"/>
      <c r="C137" s="262"/>
      <c r="D137" s="252" t="s">
        <v>131</v>
      </c>
      <c r="E137" s="263" t="s">
        <v>1</v>
      </c>
      <c r="F137" s="264" t="s">
        <v>214</v>
      </c>
      <c r="G137" s="262"/>
      <c r="H137" s="265">
        <v>73.950000000000003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1" t="s">
        <v>131</v>
      </c>
      <c r="AU137" s="271" t="s">
        <v>86</v>
      </c>
      <c r="AV137" s="14" t="s">
        <v>86</v>
      </c>
      <c r="AW137" s="14" t="s">
        <v>32</v>
      </c>
      <c r="AX137" s="14" t="s">
        <v>76</v>
      </c>
      <c r="AY137" s="271" t="s">
        <v>122</v>
      </c>
    </row>
    <row r="138" s="15" customFormat="1">
      <c r="A138" s="15"/>
      <c r="B138" s="275"/>
      <c r="C138" s="276"/>
      <c r="D138" s="252" t="s">
        <v>131</v>
      </c>
      <c r="E138" s="277" t="s">
        <v>1</v>
      </c>
      <c r="F138" s="278" t="s">
        <v>215</v>
      </c>
      <c r="G138" s="276"/>
      <c r="H138" s="279">
        <v>117.48</v>
      </c>
      <c r="I138" s="280"/>
      <c r="J138" s="276"/>
      <c r="K138" s="276"/>
      <c r="L138" s="281"/>
      <c r="M138" s="282"/>
      <c r="N138" s="283"/>
      <c r="O138" s="283"/>
      <c r="P138" s="283"/>
      <c r="Q138" s="283"/>
      <c r="R138" s="283"/>
      <c r="S138" s="283"/>
      <c r="T138" s="284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5" t="s">
        <v>131</v>
      </c>
      <c r="AU138" s="285" t="s">
        <v>86</v>
      </c>
      <c r="AV138" s="15" t="s">
        <v>147</v>
      </c>
      <c r="AW138" s="15" t="s">
        <v>32</v>
      </c>
      <c r="AX138" s="15" t="s">
        <v>84</v>
      </c>
      <c r="AY138" s="285" t="s">
        <v>122</v>
      </c>
    </row>
    <row r="139" s="2" customFormat="1" ht="37.8" customHeight="1">
      <c r="A139" s="38"/>
      <c r="B139" s="39"/>
      <c r="C139" s="236" t="s">
        <v>86</v>
      </c>
      <c r="D139" s="236" t="s">
        <v>125</v>
      </c>
      <c r="E139" s="237" t="s">
        <v>216</v>
      </c>
      <c r="F139" s="238" t="s">
        <v>217</v>
      </c>
      <c r="G139" s="239" t="s">
        <v>206</v>
      </c>
      <c r="H139" s="240">
        <v>15.525</v>
      </c>
      <c r="I139" s="241"/>
      <c r="J139" s="242">
        <f>ROUND(I139*H139,2)</f>
        <v>0</v>
      </c>
      <c r="K139" s="243"/>
      <c r="L139" s="44"/>
      <c r="M139" s="244" t="s">
        <v>1</v>
      </c>
      <c r="N139" s="245" t="s">
        <v>41</v>
      </c>
      <c r="O139" s="91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8" t="s">
        <v>147</v>
      </c>
      <c r="AT139" s="248" t="s">
        <v>125</v>
      </c>
      <c r="AU139" s="248" t="s">
        <v>86</v>
      </c>
      <c r="AY139" s="17" t="s">
        <v>122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84</v>
      </c>
      <c r="BK139" s="249">
        <f>ROUND(I139*H139,2)</f>
        <v>0</v>
      </c>
      <c r="BL139" s="17" t="s">
        <v>147</v>
      </c>
      <c r="BM139" s="248" t="s">
        <v>218</v>
      </c>
    </row>
    <row r="140" s="13" customFormat="1">
      <c r="A140" s="13"/>
      <c r="B140" s="250"/>
      <c r="C140" s="251"/>
      <c r="D140" s="252" t="s">
        <v>131</v>
      </c>
      <c r="E140" s="253" t="s">
        <v>1</v>
      </c>
      <c r="F140" s="254" t="s">
        <v>219</v>
      </c>
      <c r="G140" s="251"/>
      <c r="H140" s="253" t="s">
        <v>1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0" t="s">
        <v>131</v>
      </c>
      <c r="AU140" s="260" t="s">
        <v>86</v>
      </c>
      <c r="AV140" s="13" t="s">
        <v>84</v>
      </c>
      <c r="AW140" s="13" t="s">
        <v>32</v>
      </c>
      <c r="AX140" s="13" t="s">
        <v>76</v>
      </c>
      <c r="AY140" s="260" t="s">
        <v>122</v>
      </c>
    </row>
    <row r="141" s="14" customFormat="1">
      <c r="A141" s="14"/>
      <c r="B141" s="261"/>
      <c r="C141" s="262"/>
      <c r="D141" s="252" t="s">
        <v>131</v>
      </c>
      <c r="E141" s="263" t="s">
        <v>1</v>
      </c>
      <c r="F141" s="264" t="s">
        <v>220</v>
      </c>
      <c r="G141" s="262"/>
      <c r="H141" s="265">
        <v>10.725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1" t="s">
        <v>131</v>
      </c>
      <c r="AU141" s="271" t="s">
        <v>86</v>
      </c>
      <c r="AV141" s="14" t="s">
        <v>86</v>
      </c>
      <c r="AW141" s="14" t="s">
        <v>32</v>
      </c>
      <c r="AX141" s="14" t="s">
        <v>76</v>
      </c>
      <c r="AY141" s="271" t="s">
        <v>122</v>
      </c>
    </row>
    <row r="142" s="13" customFormat="1">
      <c r="A142" s="13"/>
      <c r="B142" s="250"/>
      <c r="C142" s="251"/>
      <c r="D142" s="252" t="s">
        <v>131</v>
      </c>
      <c r="E142" s="253" t="s">
        <v>1</v>
      </c>
      <c r="F142" s="254" t="s">
        <v>221</v>
      </c>
      <c r="G142" s="251"/>
      <c r="H142" s="253" t="s">
        <v>1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0" t="s">
        <v>131</v>
      </c>
      <c r="AU142" s="260" t="s">
        <v>86</v>
      </c>
      <c r="AV142" s="13" t="s">
        <v>84</v>
      </c>
      <c r="AW142" s="13" t="s">
        <v>32</v>
      </c>
      <c r="AX142" s="13" t="s">
        <v>76</v>
      </c>
      <c r="AY142" s="260" t="s">
        <v>122</v>
      </c>
    </row>
    <row r="143" s="14" customFormat="1">
      <c r="A143" s="14"/>
      <c r="B143" s="261"/>
      <c r="C143" s="262"/>
      <c r="D143" s="252" t="s">
        <v>131</v>
      </c>
      <c r="E143" s="263" t="s">
        <v>1</v>
      </c>
      <c r="F143" s="264" t="s">
        <v>222</v>
      </c>
      <c r="G143" s="262"/>
      <c r="H143" s="265">
        <v>4.7999999999999998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1" t="s">
        <v>131</v>
      </c>
      <c r="AU143" s="271" t="s">
        <v>86</v>
      </c>
      <c r="AV143" s="14" t="s">
        <v>86</v>
      </c>
      <c r="AW143" s="14" t="s">
        <v>32</v>
      </c>
      <c r="AX143" s="14" t="s">
        <v>76</v>
      </c>
      <c r="AY143" s="271" t="s">
        <v>122</v>
      </c>
    </row>
    <row r="144" s="15" customFormat="1">
      <c r="A144" s="15"/>
      <c r="B144" s="275"/>
      <c r="C144" s="276"/>
      <c r="D144" s="252" t="s">
        <v>131</v>
      </c>
      <c r="E144" s="277" t="s">
        <v>1</v>
      </c>
      <c r="F144" s="278" t="s">
        <v>215</v>
      </c>
      <c r="G144" s="276"/>
      <c r="H144" s="279">
        <v>15.524999999999999</v>
      </c>
      <c r="I144" s="280"/>
      <c r="J144" s="276"/>
      <c r="K144" s="276"/>
      <c r="L144" s="281"/>
      <c r="M144" s="282"/>
      <c r="N144" s="283"/>
      <c r="O144" s="283"/>
      <c r="P144" s="283"/>
      <c r="Q144" s="283"/>
      <c r="R144" s="283"/>
      <c r="S144" s="283"/>
      <c r="T144" s="28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5" t="s">
        <v>131</v>
      </c>
      <c r="AU144" s="285" t="s">
        <v>86</v>
      </c>
      <c r="AV144" s="15" t="s">
        <v>147</v>
      </c>
      <c r="AW144" s="15" t="s">
        <v>32</v>
      </c>
      <c r="AX144" s="15" t="s">
        <v>84</v>
      </c>
      <c r="AY144" s="285" t="s">
        <v>122</v>
      </c>
    </row>
    <row r="145" s="2" customFormat="1" ht="24.15" customHeight="1">
      <c r="A145" s="38"/>
      <c r="B145" s="39"/>
      <c r="C145" s="236" t="s">
        <v>141</v>
      </c>
      <c r="D145" s="236" t="s">
        <v>125</v>
      </c>
      <c r="E145" s="237" t="s">
        <v>223</v>
      </c>
      <c r="F145" s="238" t="s">
        <v>224</v>
      </c>
      <c r="G145" s="239" t="s">
        <v>206</v>
      </c>
      <c r="H145" s="240">
        <v>0.47999999999999998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41</v>
      </c>
      <c r="O145" s="91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147</v>
      </c>
      <c r="AT145" s="248" t="s">
        <v>125</v>
      </c>
      <c r="AU145" s="248" t="s">
        <v>86</v>
      </c>
      <c r="AY145" s="17" t="s">
        <v>122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84</v>
      </c>
      <c r="BK145" s="249">
        <f>ROUND(I145*H145,2)</f>
        <v>0</v>
      </c>
      <c r="BL145" s="17" t="s">
        <v>147</v>
      </c>
      <c r="BM145" s="248" t="s">
        <v>225</v>
      </c>
    </row>
    <row r="146" s="13" customFormat="1">
      <c r="A146" s="13"/>
      <c r="B146" s="250"/>
      <c r="C146" s="251"/>
      <c r="D146" s="252" t="s">
        <v>131</v>
      </c>
      <c r="E146" s="253" t="s">
        <v>1</v>
      </c>
      <c r="F146" s="254" t="s">
        <v>226</v>
      </c>
      <c r="G146" s="251"/>
      <c r="H146" s="253" t="s">
        <v>1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0" t="s">
        <v>131</v>
      </c>
      <c r="AU146" s="260" t="s">
        <v>86</v>
      </c>
      <c r="AV146" s="13" t="s">
        <v>84</v>
      </c>
      <c r="AW146" s="13" t="s">
        <v>32</v>
      </c>
      <c r="AX146" s="13" t="s">
        <v>76</v>
      </c>
      <c r="AY146" s="260" t="s">
        <v>122</v>
      </c>
    </row>
    <row r="147" s="14" customFormat="1">
      <c r="A147" s="14"/>
      <c r="B147" s="261"/>
      <c r="C147" s="262"/>
      <c r="D147" s="252" t="s">
        <v>131</v>
      </c>
      <c r="E147" s="263" t="s">
        <v>1</v>
      </c>
      <c r="F147" s="264" t="s">
        <v>227</v>
      </c>
      <c r="G147" s="262"/>
      <c r="H147" s="265">
        <v>0.47999999999999998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1" t="s">
        <v>131</v>
      </c>
      <c r="AU147" s="271" t="s">
        <v>86</v>
      </c>
      <c r="AV147" s="14" t="s">
        <v>86</v>
      </c>
      <c r="AW147" s="14" t="s">
        <v>32</v>
      </c>
      <c r="AX147" s="14" t="s">
        <v>84</v>
      </c>
      <c r="AY147" s="271" t="s">
        <v>122</v>
      </c>
    </row>
    <row r="148" s="2" customFormat="1" ht="37.8" customHeight="1">
      <c r="A148" s="38"/>
      <c r="B148" s="39"/>
      <c r="C148" s="236" t="s">
        <v>147</v>
      </c>
      <c r="D148" s="236" t="s">
        <v>125</v>
      </c>
      <c r="E148" s="237" t="s">
        <v>228</v>
      </c>
      <c r="F148" s="238" t="s">
        <v>229</v>
      </c>
      <c r="G148" s="239" t="s">
        <v>206</v>
      </c>
      <c r="H148" s="240">
        <v>4.7999999999999998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41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147</v>
      </c>
      <c r="AT148" s="248" t="s">
        <v>125</v>
      </c>
      <c r="AU148" s="248" t="s">
        <v>86</v>
      </c>
      <c r="AY148" s="17" t="s">
        <v>122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84</v>
      </c>
      <c r="BK148" s="249">
        <f>ROUND(I148*H148,2)</f>
        <v>0</v>
      </c>
      <c r="BL148" s="17" t="s">
        <v>147</v>
      </c>
      <c r="BM148" s="248" t="s">
        <v>230</v>
      </c>
    </row>
    <row r="149" s="13" customFormat="1">
      <c r="A149" s="13"/>
      <c r="B149" s="250"/>
      <c r="C149" s="251"/>
      <c r="D149" s="252" t="s">
        <v>131</v>
      </c>
      <c r="E149" s="253" t="s">
        <v>1</v>
      </c>
      <c r="F149" s="254" t="s">
        <v>231</v>
      </c>
      <c r="G149" s="251"/>
      <c r="H149" s="253" t="s">
        <v>1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131</v>
      </c>
      <c r="AU149" s="260" t="s">
        <v>86</v>
      </c>
      <c r="AV149" s="13" t="s">
        <v>84</v>
      </c>
      <c r="AW149" s="13" t="s">
        <v>32</v>
      </c>
      <c r="AX149" s="13" t="s">
        <v>76</v>
      </c>
      <c r="AY149" s="260" t="s">
        <v>122</v>
      </c>
    </row>
    <row r="150" s="14" customFormat="1">
      <c r="A150" s="14"/>
      <c r="B150" s="261"/>
      <c r="C150" s="262"/>
      <c r="D150" s="252" t="s">
        <v>131</v>
      </c>
      <c r="E150" s="263" t="s">
        <v>1</v>
      </c>
      <c r="F150" s="264" t="s">
        <v>222</v>
      </c>
      <c r="G150" s="262"/>
      <c r="H150" s="265">
        <v>4.7999999999999998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1" t="s">
        <v>131</v>
      </c>
      <c r="AU150" s="271" t="s">
        <v>86</v>
      </c>
      <c r="AV150" s="14" t="s">
        <v>86</v>
      </c>
      <c r="AW150" s="14" t="s">
        <v>32</v>
      </c>
      <c r="AX150" s="14" t="s">
        <v>84</v>
      </c>
      <c r="AY150" s="271" t="s">
        <v>122</v>
      </c>
    </row>
    <row r="151" s="2" customFormat="1" ht="62.7" customHeight="1">
      <c r="A151" s="38"/>
      <c r="B151" s="39"/>
      <c r="C151" s="236" t="s">
        <v>121</v>
      </c>
      <c r="D151" s="236" t="s">
        <v>125</v>
      </c>
      <c r="E151" s="237" t="s">
        <v>232</v>
      </c>
      <c r="F151" s="238" t="s">
        <v>233</v>
      </c>
      <c r="G151" s="239" t="s">
        <v>206</v>
      </c>
      <c r="H151" s="240">
        <v>133.48500000000001</v>
      </c>
      <c r="I151" s="241"/>
      <c r="J151" s="242">
        <f>ROUND(I151*H151,2)</f>
        <v>0</v>
      </c>
      <c r="K151" s="243"/>
      <c r="L151" s="44"/>
      <c r="M151" s="244" t="s">
        <v>1</v>
      </c>
      <c r="N151" s="245" t="s">
        <v>41</v>
      </c>
      <c r="O151" s="91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147</v>
      </c>
      <c r="AT151" s="248" t="s">
        <v>125</v>
      </c>
      <c r="AU151" s="248" t="s">
        <v>86</v>
      </c>
      <c r="AY151" s="17" t="s">
        <v>122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84</v>
      </c>
      <c r="BK151" s="249">
        <f>ROUND(I151*H151,2)</f>
        <v>0</v>
      </c>
      <c r="BL151" s="17" t="s">
        <v>147</v>
      </c>
      <c r="BM151" s="248" t="s">
        <v>234</v>
      </c>
    </row>
    <row r="152" s="14" customFormat="1">
      <c r="A152" s="14"/>
      <c r="B152" s="261"/>
      <c r="C152" s="262"/>
      <c r="D152" s="252" t="s">
        <v>131</v>
      </c>
      <c r="E152" s="263" t="s">
        <v>1</v>
      </c>
      <c r="F152" s="264" t="s">
        <v>235</v>
      </c>
      <c r="G152" s="262"/>
      <c r="H152" s="265">
        <v>133.48500000000001</v>
      </c>
      <c r="I152" s="266"/>
      <c r="J152" s="262"/>
      <c r="K152" s="262"/>
      <c r="L152" s="267"/>
      <c r="M152" s="268"/>
      <c r="N152" s="269"/>
      <c r="O152" s="269"/>
      <c r="P152" s="269"/>
      <c r="Q152" s="269"/>
      <c r="R152" s="269"/>
      <c r="S152" s="269"/>
      <c r="T152" s="27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1" t="s">
        <v>131</v>
      </c>
      <c r="AU152" s="271" t="s">
        <v>86</v>
      </c>
      <c r="AV152" s="14" t="s">
        <v>86</v>
      </c>
      <c r="AW152" s="14" t="s">
        <v>32</v>
      </c>
      <c r="AX152" s="14" t="s">
        <v>84</v>
      </c>
      <c r="AY152" s="271" t="s">
        <v>122</v>
      </c>
    </row>
    <row r="153" s="2" customFormat="1" ht="37.8" customHeight="1">
      <c r="A153" s="38"/>
      <c r="B153" s="39"/>
      <c r="C153" s="236" t="s">
        <v>156</v>
      </c>
      <c r="D153" s="236" t="s">
        <v>125</v>
      </c>
      <c r="E153" s="237" t="s">
        <v>236</v>
      </c>
      <c r="F153" s="238" t="s">
        <v>237</v>
      </c>
      <c r="G153" s="239" t="s">
        <v>206</v>
      </c>
      <c r="H153" s="240">
        <v>133.48500000000001</v>
      </c>
      <c r="I153" s="241"/>
      <c r="J153" s="242">
        <f>ROUND(I153*H153,2)</f>
        <v>0</v>
      </c>
      <c r="K153" s="243"/>
      <c r="L153" s="44"/>
      <c r="M153" s="244" t="s">
        <v>1</v>
      </c>
      <c r="N153" s="245" t="s">
        <v>41</v>
      </c>
      <c r="O153" s="91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8" t="s">
        <v>147</v>
      </c>
      <c r="AT153" s="248" t="s">
        <v>125</v>
      </c>
      <c r="AU153" s="248" t="s">
        <v>86</v>
      </c>
      <c r="AY153" s="17" t="s">
        <v>122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84</v>
      </c>
      <c r="BK153" s="249">
        <f>ROUND(I153*H153,2)</f>
        <v>0</v>
      </c>
      <c r="BL153" s="17" t="s">
        <v>147</v>
      </c>
      <c r="BM153" s="248" t="s">
        <v>238</v>
      </c>
    </row>
    <row r="154" s="14" customFormat="1">
      <c r="A154" s="14"/>
      <c r="B154" s="261"/>
      <c r="C154" s="262"/>
      <c r="D154" s="252" t="s">
        <v>131</v>
      </c>
      <c r="E154" s="263" t="s">
        <v>1</v>
      </c>
      <c r="F154" s="264" t="s">
        <v>239</v>
      </c>
      <c r="G154" s="262"/>
      <c r="H154" s="265">
        <v>133.48500000000001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1" t="s">
        <v>131</v>
      </c>
      <c r="AU154" s="271" t="s">
        <v>86</v>
      </c>
      <c r="AV154" s="14" t="s">
        <v>86</v>
      </c>
      <c r="AW154" s="14" t="s">
        <v>32</v>
      </c>
      <c r="AX154" s="14" t="s">
        <v>84</v>
      </c>
      <c r="AY154" s="271" t="s">
        <v>122</v>
      </c>
    </row>
    <row r="155" s="2" customFormat="1" ht="37.8" customHeight="1">
      <c r="A155" s="38"/>
      <c r="B155" s="39"/>
      <c r="C155" s="236" t="s">
        <v>162</v>
      </c>
      <c r="D155" s="236" t="s">
        <v>125</v>
      </c>
      <c r="E155" s="237" t="s">
        <v>240</v>
      </c>
      <c r="F155" s="238" t="s">
        <v>241</v>
      </c>
      <c r="G155" s="239" t="s">
        <v>242</v>
      </c>
      <c r="H155" s="240">
        <v>226.92500000000001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41</v>
      </c>
      <c r="O155" s="91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147</v>
      </c>
      <c r="AT155" s="248" t="s">
        <v>125</v>
      </c>
      <c r="AU155" s="248" t="s">
        <v>86</v>
      </c>
      <c r="AY155" s="17" t="s">
        <v>122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84</v>
      </c>
      <c r="BK155" s="249">
        <f>ROUND(I155*H155,2)</f>
        <v>0</v>
      </c>
      <c r="BL155" s="17" t="s">
        <v>147</v>
      </c>
      <c r="BM155" s="248" t="s">
        <v>243</v>
      </c>
    </row>
    <row r="156" s="13" customFormat="1">
      <c r="A156" s="13"/>
      <c r="B156" s="250"/>
      <c r="C156" s="251"/>
      <c r="D156" s="252" t="s">
        <v>131</v>
      </c>
      <c r="E156" s="253" t="s">
        <v>1</v>
      </c>
      <c r="F156" s="254" t="s">
        <v>244</v>
      </c>
      <c r="G156" s="251"/>
      <c r="H156" s="253" t="s">
        <v>1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131</v>
      </c>
      <c r="AU156" s="260" t="s">
        <v>86</v>
      </c>
      <c r="AV156" s="13" t="s">
        <v>84</v>
      </c>
      <c r="AW156" s="13" t="s">
        <v>32</v>
      </c>
      <c r="AX156" s="13" t="s">
        <v>76</v>
      </c>
      <c r="AY156" s="260" t="s">
        <v>122</v>
      </c>
    </row>
    <row r="157" s="14" customFormat="1">
      <c r="A157" s="14"/>
      <c r="B157" s="261"/>
      <c r="C157" s="262"/>
      <c r="D157" s="252" t="s">
        <v>131</v>
      </c>
      <c r="E157" s="263" t="s">
        <v>1</v>
      </c>
      <c r="F157" s="264" t="s">
        <v>245</v>
      </c>
      <c r="G157" s="262"/>
      <c r="H157" s="265">
        <v>226.92500000000001</v>
      </c>
      <c r="I157" s="266"/>
      <c r="J157" s="262"/>
      <c r="K157" s="262"/>
      <c r="L157" s="267"/>
      <c r="M157" s="268"/>
      <c r="N157" s="269"/>
      <c r="O157" s="269"/>
      <c r="P157" s="269"/>
      <c r="Q157" s="269"/>
      <c r="R157" s="269"/>
      <c r="S157" s="269"/>
      <c r="T157" s="27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1" t="s">
        <v>131</v>
      </c>
      <c r="AU157" s="271" t="s">
        <v>86</v>
      </c>
      <c r="AV157" s="14" t="s">
        <v>86</v>
      </c>
      <c r="AW157" s="14" t="s">
        <v>32</v>
      </c>
      <c r="AX157" s="14" t="s">
        <v>84</v>
      </c>
      <c r="AY157" s="271" t="s">
        <v>122</v>
      </c>
    </row>
    <row r="158" s="2" customFormat="1" ht="37.8" customHeight="1">
      <c r="A158" s="38"/>
      <c r="B158" s="39"/>
      <c r="C158" s="236" t="s">
        <v>138</v>
      </c>
      <c r="D158" s="236" t="s">
        <v>125</v>
      </c>
      <c r="E158" s="237" t="s">
        <v>246</v>
      </c>
      <c r="F158" s="238" t="s">
        <v>247</v>
      </c>
      <c r="G158" s="239" t="s">
        <v>206</v>
      </c>
      <c r="H158" s="240">
        <v>4.3200000000000003</v>
      </c>
      <c r="I158" s="241"/>
      <c r="J158" s="242">
        <f>ROUND(I158*H158,2)</f>
        <v>0</v>
      </c>
      <c r="K158" s="243"/>
      <c r="L158" s="44"/>
      <c r="M158" s="244" t="s">
        <v>1</v>
      </c>
      <c r="N158" s="245" t="s">
        <v>41</v>
      </c>
      <c r="O158" s="91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8" t="s">
        <v>147</v>
      </c>
      <c r="AT158" s="248" t="s">
        <v>125</v>
      </c>
      <c r="AU158" s="248" t="s">
        <v>86</v>
      </c>
      <c r="AY158" s="17" t="s">
        <v>122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7" t="s">
        <v>84</v>
      </c>
      <c r="BK158" s="249">
        <f>ROUND(I158*H158,2)</f>
        <v>0</v>
      </c>
      <c r="BL158" s="17" t="s">
        <v>147</v>
      </c>
      <c r="BM158" s="248" t="s">
        <v>248</v>
      </c>
    </row>
    <row r="159" s="13" customFormat="1">
      <c r="A159" s="13"/>
      <c r="B159" s="250"/>
      <c r="C159" s="251"/>
      <c r="D159" s="252" t="s">
        <v>131</v>
      </c>
      <c r="E159" s="253" t="s">
        <v>1</v>
      </c>
      <c r="F159" s="254" t="s">
        <v>221</v>
      </c>
      <c r="G159" s="251"/>
      <c r="H159" s="253" t="s">
        <v>1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131</v>
      </c>
      <c r="AU159" s="260" t="s">
        <v>86</v>
      </c>
      <c r="AV159" s="13" t="s">
        <v>84</v>
      </c>
      <c r="AW159" s="13" t="s">
        <v>32</v>
      </c>
      <c r="AX159" s="13" t="s">
        <v>76</v>
      </c>
      <c r="AY159" s="260" t="s">
        <v>122</v>
      </c>
    </row>
    <row r="160" s="14" customFormat="1">
      <c r="A160" s="14"/>
      <c r="B160" s="261"/>
      <c r="C160" s="262"/>
      <c r="D160" s="252" t="s">
        <v>131</v>
      </c>
      <c r="E160" s="263" t="s">
        <v>1</v>
      </c>
      <c r="F160" s="264" t="s">
        <v>249</v>
      </c>
      <c r="G160" s="262"/>
      <c r="H160" s="265">
        <v>4.3200000000000003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1" t="s">
        <v>131</v>
      </c>
      <c r="AU160" s="271" t="s">
        <v>86</v>
      </c>
      <c r="AV160" s="14" t="s">
        <v>86</v>
      </c>
      <c r="AW160" s="14" t="s">
        <v>32</v>
      </c>
      <c r="AX160" s="14" t="s">
        <v>84</v>
      </c>
      <c r="AY160" s="271" t="s">
        <v>122</v>
      </c>
    </row>
    <row r="161" s="2" customFormat="1" ht="14.4" customHeight="1">
      <c r="A161" s="38"/>
      <c r="B161" s="39"/>
      <c r="C161" s="286" t="s">
        <v>173</v>
      </c>
      <c r="D161" s="286" t="s">
        <v>250</v>
      </c>
      <c r="E161" s="287" t="s">
        <v>251</v>
      </c>
      <c r="F161" s="288" t="s">
        <v>252</v>
      </c>
      <c r="G161" s="289" t="s">
        <v>242</v>
      </c>
      <c r="H161" s="290">
        <v>8.8130000000000006</v>
      </c>
      <c r="I161" s="291"/>
      <c r="J161" s="292">
        <f>ROUND(I161*H161,2)</f>
        <v>0</v>
      </c>
      <c r="K161" s="293"/>
      <c r="L161" s="294"/>
      <c r="M161" s="295" t="s">
        <v>1</v>
      </c>
      <c r="N161" s="296" t="s">
        <v>41</v>
      </c>
      <c r="O161" s="91"/>
      <c r="P161" s="246">
        <f>O161*H161</f>
        <v>0</v>
      </c>
      <c r="Q161" s="246">
        <v>1</v>
      </c>
      <c r="R161" s="246">
        <f>Q161*H161</f>
        <v>8.8130000000000006</v>
      </c>
      <c r="S161" s="246">
        <v>0</v>
      </c>
      <c r="T161" s="24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8" t="s">
        <v>138</v>
      </c>
      <c r="AT161" s="248" t="s">
        <v>250</v>
      </c>
      <c r="AU161" s="248" t="s">
        <v>86</v>
      </c>
      <c r="AY161" s="17" t="s">
        <v>122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7" t="s">
        <v>84</v>
      </c>
      <c r="BK161" s="249">
        <f>ROUND(I161*H161,2)</f>
        <v>0</v>
      </c>
      <c r="BL161" s="17" t="s">
        <v>147</v>
      </c>
      <c r="BM161" s="248" t="s">
        <v>253</v>
      </c>
    </row>
    <row r="162" s="14" customFormat="1">
      <c r="A162" s="14"/>
      <c r="B162" s="261"/>
      <c r="C162" s="262"/>
      <c r="D162" s="252" t="s">
        <v>131</v>
      </c>
      <c r="E162" s="263" t="s">
        <v>1</v>
      </c>
      <c r="F162" s="264" t="s">
        <v>254</v>
      </c>
      <c r="G162" s="262"/>
      <c r="H162" s="265">
        <v>7.3440000000000003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1" t="s">
        <v>131</v>
      </c>
      <c r="AU162" s="271" t="s">
        <v>86</v>
      </c>
      <c r="AV162" s="14" t="s">
        <v>86</v>
      </c>
      <c r="AW162" s="14" t="s">
        <v>32</v>
      </c>
      <c r="AX162" s="14" t="s">
        <v>84</v>
      </c>
      <c r="AY162" s="271" t="s">
        <v>122</v>
      </c>
    </row>
    <row r="163" s="14" customFormat="1">
      <c r="A163" s="14"/>
      <c r="B163" s="261"/>
      <c r="C163" s="262"/>
      <c r="D163" s="252" t="s">
        <v>131</v>
      </c>
      <c r="E163" s="262"/>
      <c r="F163" s="264" t="s">
        <v>255</v>
      </c>
      <c r="G163" s="262"/>
      <c r="H163" s="265">
        <v>8.8130000000000006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1" t="s">
        <v>131</v>
      </c>
      <c r="AU163" s="271" t="s">
        <v>86</v>
      </c>
      <c r="AV163" s="14" t="s">
        <v>86</v>
      </c>
      <c r="AW163" s="14" t="s">
        <v>4</v>
      </c>
      <c r="AX163" s="14" t="s">
        <v>84</v>
      </c>
      <c r="AY163" s="271" t="s">
        <v>122</v>
      </c>
    </row>
    <row r="164" s="2" customFormat="1" ht="24.15" customHeight="1">
      <c r="A164" s="38"/>
      <c r="B164" s="39"/>
      <c r="C164" s="236" t="s">
        <v>181</v>
      </c>
      <c r="D164" s="236" t="s">
        <v>125</v>
      </c>
      <c r="E164" s="237" t="s">
        <v>256</v>
      </c>
      <c r="F164" s="238" t="s">
        <v>257</v>
      </c>
      <c r="G164" s="239" t="s">
        <v>258</v>
      </c>
      <c r="H164" s="240">
        <v>103.53</v>
      </c>
      <c r="I164" s="241"/>
      <c r="J164" s="242">
        <f>ROUND(I164*H164,2)</f>
        <v>0</v>
      </c>
      <c r="K164" s="243"/>
      <c r="L164" s="44"/>
      <c r="M164" s="244" t="s">
        <v>1</v>
      </c>
      <c r="N164" s="245" t="s">
        <v>41</v>
      </c>
      <c r="O164" s="91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8" t="s">
        <v>147</v>
      </c>
      <c r="AT164" s="248" t="s">
        <v>125</v>
      </c>
      <c r="AU164" s="248" t="s">
        <v>86</v>
      </c>
      <c r="AY164" s="17" t="s">
        <v>122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7" t="s">
        <v>84</v>
      </c>
      <c r="BK164" s="249">
        <f>ROUND(I164*H164,2)</f>
        <v>0</v>
      </c>
      <c r="BL164" s="17" t="s">
        <v>147</v>
      </c>
      <c r="BM164" s="248" t="s">
        <v>259</v>
      </c>
    </row>
    <row r="165" s="14" customFormat="1">
      <c r="A165" s="14"/>
      <c r="B165" s="261"/>
      <c r="C165" s="262"/>
      <c r="D165" s="252" t="s">
        <v>131</v>
      </c>
      <c r="E165" s="263" t="s">
        <v>1</v>
      </c>
      <c r="F165" s="264" t="s">
        <v>208</v>
      </c>
      <c r="G165" s="262"/>
      <c r="H165" s="265">
        <v>103.53</v>
      </c>
      <c r="I165" s="266"/>
      <c r="J165" s="262"/>
      <c r="K165" s="262"/>
      <c r="L165" s="267"/>
      <c r="M165" s="268"/>
      <c r="N165" s="269"/>
      <c r="O165" s="269"/>
      <c r="P165" s="269"/>
      <c r="Q165" s="269"/>
      <c r="R165" s="269"/>
      <c r="S165" s="269"/>
      <c r="T165" s="27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1" t="s">
        <v>131</v>
      </c>
      <c r="AU165" s="271" t="s">
        <v>86</v>
      </c>
      <c r="AV165" s="14" t="s">
        <v>86</v>
      </c>
      <c r="AW165" s="14" t="s">
        <v>32</v>
      </c>
      <c r="AX165" s="14" t="s">
        <v>84</v>
      </c>
      <c r="AY165" s="271" t="s">
        <v>122</v>
      </c>
    </row>
    <row r="166" s="12" customFormat="1" ht="22.8" customHeight="1">
      <c r="A166" s="12"/>
      <c r="B166" s="220"/>
      <c r="C166" s="221"/>
      <c r="D166" s="222" t="s">
        <v>75</v>
      </c>
      <c r="E166" s="234" t="s">
        <v>260</v>
      </c>
      <c r="F166" s="234" t="s">
        <v>261</v>
      </c>
      <c r="G166" s="221"/>
      <c r="H166" s="221"/>
      <c r="I166" s="224"/>
      <c r="J166" s="235">
        <f>BK166</f>
        <v>0</v>
      </c>
      <c r="K166" s="221"/>
      <c r="L166" s="226"/>
      <c r="M166" s="227"/>
      <c r="N166" s="228"/>
      <c r="O166" s="228"/>
      <c r="P166" s="229">
        <f>SUM(P167:P213)</f>
        <v>0</v>
      </c>
      <c r="Q166" s="228"/>
      <c r="R166" s="229">
        <f>SUM(R167:R213)</f>
        <v>0.010800000000000001</v>
      </c>
      <c r="S166" s="228"/>
      <c r="T166" s="230">
        <f>SUM(T167:T213)</f>
        <v>204.81100000000001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1" t="s">
        <v>84</v>
      </c>
      <c r="AT166" s="232" t="s">
        <v>75</v>
      </c>
      <c r="AU166" s="232" t="s">
        <v>84</v>
      </c>
      <c r="AY166" s="231" t="s">
        <v>122</v>
      </c>
      <c r="BK166" s="233">
        <f>SUM(BK167:BK213)</f>
        <v>0</v>
      </c>
    </row>
    <row r="167" s="2" customFormat="1" ht="24.15" customHeight="1">
      <c r="A167" s="38"/>
      <c r="B167" s="39"/>
      <c r="C167" s="236" t="s">
        <v>260</v>
      </c>
      <c r="D167" s="236" t="s">
        <v>125</v>
      </c>
      <c r="E167" s="237" t="s">
        <v>262</v>
      </c>
      <c r="F167" s="238" t="s">
        <v>263</v>
      </c>
      <c r="G167" s="239" t="s">
        <v>264</v>
      </c>
      <c r="H167" s="240">
        <v>110</v>
      </c>
      <c r="I167" s="241"/>
      <c r="J167" s="242">
        <f>ROUND(I167*H167,2)</f>
        <v>0</v>
      </c>
      <c r="K167" s="243"/>
      <c r="L167" s="44"/>
      <c r="M167" s="244" t="s">
        <v>1</v>
      </c>
      <c r="N167" s="245" t="s">
        <v>41</v>
      </c>
      <c r="O167" s="91"/>
      <c r="P167" s="246">
        <f>O167*H167</f>
        <v>0</v>
      </c>
      <c r="Q167" s="246">
        <v>0</v>
      </c>
      <c r="R167" s="246">
        <f>Q167*H167</f>
        <v>0</v>
      </c>
      <c r="S167" s="246">
        <v>0</v>
      </c>
      <c r="T167" s="24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8" t="s">
        <v>147</v>
      </c>
      <c r="AT167" s="248" t="s">
        <v>125</v>
      </c>
      <c r="AU167" s="248" t="s">
        <v>86</v>
      </c>
      <c r="AY167" s="17" t="s">
        <v>122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7" t="s">
        <v>84</v>
      </c>
      <c r="BK167" s="249">
        <f>ROUND(I167*H167,2)</f>
        <v>0</v>
      </c>
      <c r="BL167" s="17" t="s">
        <v>147</v>
      </c>
      <c r="BM167" s="248" t="s">
        <v>265</v>
      </c>
    </row>
    <row r="168" s="14" customFormat="1">
      <c r="A168" s="14"/>
      <c r="B168" s="261"/>
      <c r="C168" s="262"/>
      <c r="D168" s="252" t="s">
        <v>131</v>
      </c>
      <c r="E168" s="263" t="s">
        <v>1</v>
      </c>
      <c r="F168" s="264" t="s">
        <v>266</v>
      </c>
      <c r="G168" s="262"/>
      <c r="H168" s="265">
        <v>110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1" t="s">
        <v>131</v>
      </c>
      <c r="AU168" s="271" t="s">
        <v>86</v>
      </c>
      <c r="AV168" s="14" t="s">
        <v>86</v>
      </c>
      <c r="AW168" s="14" t="s">
        <v>32</v>
      </c>
      <c r="AX168" s="14" t="s">
        <v>84</v>
      </c>
      <c r="AY168" s="271" t="s">
        <v>122</v>
      </c>
    </row>
    <row r="169" s="2" customFormat="1" ht="37.8" customHeight="1">
      <c r="A169" s="38"/>
      <c r="B169" s="39"/>
      <c r="C169" s="236" t="s">
        <v>267</v>
      </c>
      <c r="D169" s="236" t="s">
        <v>125</v>
      </c>
      <c r="E169" s="237" t="s">
        <v>268</v>
      </c>
      <c r="F169" s="238" t="s">
        <v>269</v>
      </c>
      <c r="G169" s="239" t="s">
        <v>258</v>
      </c>
      <c r="H169" s="240">
        <v>80</v>
      </c>
      <c r="I169" s="241"/>
      <c r="J169" s="242">
        <f>ROUND(I169*H169,2)</f>
        <v>0</v>
      </c>
      <c r="K169" s="243"/>
      <c r="L169" s="44"/>
      <c r="M169" s="244" t="s">
        <v>1</v>
      </c>
      <c r="N169" s="245" t="s">
        <v>41</v>
      </c>
      <c r="O169" s="91"/>
      <c r="P169" s="246">
        <f>O169*H169</f>
        <v>0</v>
      </c>
      <c r="Q169" s="246">
        <v>3.0000000000000001E-05</v>
      </c>
      <c r="R169" s="246">
        <f>Q169*H169</f>
        <v>0.0024000000000000002</v>
      </c>
      <c r="S169" s="246">
        <v>0.076999999999999999</v>
      </c>
      <c r="T169" s="247">
        <f>S169*H169</f>
        <v>6.1600000000000001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8" t="s">
        <v>147</v>
      </c>
      <c r="AT169" s="248" t="s">
        <v>125</v>
      </c>
      <c r="AU169" s="248" t="s">
        <v>86</v>
      </c>
      <c r="AY169" s="17" t="s">
        <v>122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84</v>
      </c>
      <c r="BK169" s="249">
        <f>ROUND(I169*H169,2)</f>
        <v>0</v>
      </c>
      <c r="BL169" s="17" t="s">
        <v>147</v>
      </c>
      <c r="BM169" s="248" t="s">
        <v>270</v>
      </c>
    </row>
    <row r="170" s="14" customFormat="1">
      <c r="A170" s="14"/>
      <c r="B170" s="261"/>
      <c r="C170" s="262"/>
      <c r="D170" s="252" t="s">
        <v>131</v>
      </c>
      <c r="E170" s="263" t="s">
        <v>1</v>
      </c>
      <c r="F170" s="264" t="s">
        <v>271</v>
      </c>
      <c r="G170" s="262"/>
      <c r="H170" s="265">
        <v>80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1" t="s">
        <v>131</v>
      </c>
      <c r="AU170" s="271" t="s">
        <v>86</v>
      </c>
      <c r="AV170" s="14" t="s">
        <v>86</v>
      </c>
      <c r="AW170" s="14" t="s">
        <v>32</v>
      </c>
      <c r="AX170" s="14" t="s">
        <v>84</v>
      </c>
      <c r="AY170" s="271" t="s">
        <v>122</v>
      </c>
    </row>
    <row r="171" s="2" customFormat="1" ht="37.8" customHeight="1">
      <c r="A171" s="38"/>
      <c r="B171" s="39"/>
      <c r="C171" s="236" t="s">
        <v>272</v>
      </c>
      <c r="D171" s="236" t="s">
        <v>125</v>
      </c>
      <c r="E171" s="237" t="s">
        <v>273</v>
      </c>
      <c r="F171" s="238" t="s">
        <v>274</v>
      </c>
      <c r="G171" s="239" t="s">
        <v>258</v>
      </c>
      <c r="H171" s="240">
        <v>50</v>
      </c>
      <c r="I171" s="241"/>
      <c r="J171" s="242">
        <f>ROUND(I171*H171,2)</f>
        <v>0</v>
      </c>
      <c r="K171" s="243"/>
      <c r="L171" s="44"/>
      <c r="M171" s="244" t="s">
        <v>1</v>
      </c>
      <c r="N171" s="245" t="s">
        <v>41</v>
      </c>
      <c r="O171" s="91"/>
      <c r="P171" s="246">
        <f>O171*H171</f>
        <v>0</v>
      </c>
      <c r="Q171" s="246">
        <v>4.0000000000000003E-05</v>
      </c>
      <c r="R171" s="246">
        <f>Q171*H171</f>
        <v>0.002</v>
      </c>
      <c r="S171" s="246">
        <v>0.128</v>
      </c>
      <c r="T171" s="247">
        <f>S171*H171</f>
        <v>6.4000000000000004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8" t="s">
        <v>147</v>
      </c>
      <c r="AT171" s="248" t="s">
        <v>125</v>
      </c>
      <c r="AU171" s="248" t="s">
        <v>86</v>
      </c>
      <c r="AY171" s="17" t="s">
        <v>122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7" t="s">
        <v>84</v>
      </c>
      <c r="BK171" s="249">
        <f>ROUND(I171*H171,2)</f>
        <v>0</v>
      </c>
      <c r="BL171" s="17" t="s">
        <v>147</v>
      </c>
      <c r="BM171" s="248" t="s">
        <v>275</v>
      </c>
    </row>
    <row r="172" s="14" customFormat="1">
      <c r="A172" s="14"/>
      <c r="B172" s="261"/>
      <c r="C172" s="262"/>
      <c r="D172" s="252" t="s">
        <v>131</v>
      </c>
      <c r="E172" s="263" t="s">
        <v>1</v>
      </c>
      <c r="F172" s="264" t="s">
        <v>276</v>
      </c>
      <c r="G172" s="262"/>
      <c r="H172" s="265">
        <v>50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1" t="s">
        <v>131</v>
      </c>
      <c r="AU172" s="271" t="s">
        <v>86</v>
      </c>
      <c r="AV172" s="14" t="s">
        <v>86</v>
      </c>
      <c r="AW172" s="14" t="s">
        <v>32</v>
      </c>
      <c r="AX172" s="14" t="s">
        <v>84</v>
      </c>
      <c r="AY172" s="271" t="s">
        <v>122</v>
      </c>
    </row>
    <row r="173" s="2" customFormat="1" ht="37.8" customHeight="1">
      <c r="A173" s="38"/>
      <c r="B173" s="39"/>
      <c r="C173" s="236" t="s">
        <v>277</v>
      </c>
      <c r="D173" s="236" t="s">
        <v>125</v>
      </c>
      <c r="E173" s="237" t="s">
        <v>278</v>
      </c>
      <c r="F173" s="238" t="s">
        <v>279</v>
      </c>
      <c r="G173" s="239" t="s">
        <v>258</v>
      </c>
      <c r="H173" s="240">
        <v>80</v>
      </c>
      <c r="I173" s="241"/>
      <c r="J173" s="242">
        <f>ROUND(I173*H173,2)</f>
        <v>0</v>
      </c>
      <c r="K173" s="243"/>
      <c r="L173" s="44"/>
      <c r="M173" s="244" t="s">
        <v>1</v>
      </c>
      <c r="N173" s="245" t="s">
        <v>41</v>
      </c>
      <c r="O173" s="91"/>
      <c r="P173" s="246">
        <f>O173*H173</f>
        <v>0</v>
      </c>
      <c r="Q173" s="246">
        <v>8.0000000000000007E-05</v>
      </c>
      <c r="R173" s="246">
        <f>Q173*H173</f>
        <v>0.0064000000000000003</v>
      </c>
      <c r="S173" s="246">
        <v>0.25600000000000001</v>
      </c>
      <c r="T173" s="247">
        <f>S173*H173</f>
        <v>20.48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8" t="s">
        <v>147</v>
      </c>
      <c r="AT173" s="248" t="s">
        <v>125</v>
      </c>
      <c r="AU173" s="248" t="s">
        <v>86</v>
      </c>
      <c r="AY173" s="17" t="s">
        <v>122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84</v>
      </c>
      <c r="BK173" s="249">
        <f>ROUND(I173*H173,2)</f>
        <v>0</v>
      </c>
      <c r="BL173" s="17" t="s">
        <v>147</v>
      </c>
      <c r="BM173" s="248" t="s">
        <v>280</v>
      </c>
    </row>
    <row r="174" s="14" customFormat="1">
      <c r="A174" s="14"/>
      <c r="B174" s="261"/>
      <c r="C174" s="262"/>
      <c r="D174" s="252" t="s">
        <v>131</v>
      </c>
      <c r="E174" s="263" t="s">
        <v>1</v>
      </c>
      <c r="F174" s="264" t="s">
        <v>271</v>
      </c>
      <c r="G174" s="262"/>
      <c r="H174" s="265">
        <v>80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1" t="s">
        <v>131</v>
      </c>
      <c r="AU174" s="271" t="s">
        <v>86</v>
      </c>
      <c r="AV174" s="14" t="s">
        <v>86</v>
      </c>
      <c r="AW174" s="14" t="s">
        <v>32</v>
      </c>
      <c r="AX174" s="14" t="s">
        <v>84</v>
      </c>
      <c r="AY174" s="271" t="s">
        <v>122</v>
      </c>
    </row>
    <row r="175" s="2" customFormat="1" ht="76.35" customHeight="1">
      <c r="A175" s="38"/>
      <c r="B175" s="39"/>
      <c r="C175" s="236" t="s">
        <v>8</v>
      </c>
      <c r="D175" s="236" t="s">
        <v>125</v>
      </c>
      <c r="E175" s="237" t="s">
        <v>281</v>
      </c>
      <c r="F175" s="238" t="s">
        <v>282</v>
      </c>
      <c r="G175" s="239" t="s">
        <v>258</v>
      </c>
      <c r="H175" s="240">
        <v>20</v>
      </c>
      <c r="I175" s="241"/>
      <c r="J175" s="242">
        <f>ROUND(I175*H175,2)</f>
        <v>0</v>
      </c>
      <c r="K175" s="243"/>
      <c r="L175" s="44"/>
      <c r="M175" s="244" t="s">
        <v>1</v>
      </c>
      <c r="N175" s="245" t="s">
        <v>41</v>
      </c>
      <c r="O175" s="91"/>
      <c r="P175" s="246">
        <f>O175*H175</f>
        <v>0</v>
      </c>
      <c r="Q175" s="246">
        <v>0</v>
      </c>
      <c r="R175" s="246">
        <f>Q175*H175</f>
        <v>0</v>
      </c>
      <c r="S175" s="246">
        <v>0.255</v>
      </c>
      <c r="T175" s="247">
        <f>S175*H175</f>
        <v>5.0999999999999996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8" t="s">
        <v>147</v>
      </c>
      <c r="AT175" s="248" t="s">
        <v>125</v>
      </c>
      <c r="AU175" s="248" t="s">
        <v>86</v>
      </c>
      <c r="AY175" s="17" t="s">
        <v>122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84</v>
      </c>
      <c r="BK175" s="249">
        <f>ROUND(I175*H175,2)</f>
        <v>0</v>
      </c>
      <c r="BL175" s="17" t="s">
        <v>147</v>
      </c>
      <c r="BM175" s="248" t="s">
        <v>283</v>
      </c>
    </row>
    <row r="176" s="14" customFormat="1">
      <c r="A176" s="14"/>
      <c r="B176" s="261"/>
      <c r="C176" s="262"/>
      <c r="D176" s="252" t="s">
        <v>131</v>
      </c>
      <c r="E176" s="263" t="s">
        <v>1</v>
      </c>
      <c r="F176" s="264" t="s">
        <v>284</v>
      </c>
      <c r="G176" s="262"/>
      <c r="H176" s="265">
        <v>20</v>
      </c>
      <c r="I176" s="266"/>
      <c r="J176" s="262"/>
      <c r="K176" s="262"/>
      <c r="L176" s="267"/>
      <c r="M176" s="268"/>
      <c r="N176" s="269"/>
      <c r="O176" s="269"/>
      <c r="P176" s="269"/>
      <c r="Q176" s="269"/>
      <c r="R176" s="269"/>
      <c r="S176" s="269"/>
      <c r="T176" s="27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1" t="s">
        <v>131</v>
      </c>
      <c r="AU176" s="271" t="s">
        <v>86</v>
      </c>
      <c r="AV176" s="14" t="s">
        <v>86</v>
      </c>
      <c r="AW176" s="14" t="s">
        <v>32</v>
      </c>
      <c r="AX176" s="14" t="s">
        <v>84</v>
      </c>
      <c r="AY176" s="271" t="s">
        <v>122</v>
      </c>
    </row>
    <row r="177" s="2" customFormat="1" ht="49.05" customHeight="1">
      <c r="A177" s="38"/>
      <c r="B177" s="39"/>
      <c r="C177" s="236" t="s">
        <v>285</v>
      </c>
      <c r="D177" s="236" t="s">
        <v>125</v>
      </c>
      <c r="E177" s="237" t="s">
        <v>286</v>
      </c>
      <c r="F177" s="238" t="s">
        <v>287</v>
      </c>
      <c r="G177" s="239" t="s">
        <v>258</v>
      </c>
      <c r="H177" s="240">
        <v>175</v>
      </c>
      <c r="I177" s="241"/>
      <c r="J177" s="242">
        <f>ROUND(I177*H177,2)</f>
        <v>0</v>
      </c>
      <c r="K177" s="243"/>
      <c r="L177" s="44"/>
      <c r="M177" s="244" t="s">
        <v>1</v>
      </c>
      <c r="N177" s="245" t="s">
        <v>41</v>
      </c>
      <c r="O177" s="91"/>
      <c r="P177" s="246">
        <f>O177*H177</f>
        <v>0</v>
      </c>
      <c r="Q177" s="246">
        <v>0</v>
      </c>
      <c r="R177" s="246">
        <f>Q177*H177</f>
        <v>0</v>
      </c>
      <c r="S177" s="246">
        <v>0.098000000000000004</v>
      </c>
      <c r="T177" s="247">
        <f>S177*H177</f>
        <v>17.150000000000002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8" t="s">
        <v>147</v>
      </c>
      <c r="AT177" s="248" t="s">
        <v>125</v>
      </c>
      <c r="AU177" s="248" t="s">
        <v>86</v>
      </c>
      <c r="AY177" s="17" t="s">
        <v>122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7" t="s">
        <v>84</v>
      </c>
      <c r="BK177" s="249">
        <f>ROUND(I177*H177,2)</f>
        <v>0</v>
      </c>
      <c r="BL177" s="17" t="s">
        <v>147</v>
      </c>
      <c r="BM177" s="248" t="s">
        <v>288</v>
      </c>
    </row>
    <row r="178" s="13" customFormat="1">
      <c r="A178" s="13"/>
      <c r="B178" s="250"/>
      <c r="C178" s="251"/>
      <c r="D178" s="252" t="s">
        <v>131</v>
      </c>
      <c r="E178" s="253" t="s">
        <v>1</v>
      </c>
      <c r="F178" s="254" t="s">
        <v>289</v>
      </c>
      <c r="G178" s="251"/>
      <c r="H178" s="253" t="s">
        <v>1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0" t="s">
        <v>131</v>
      </c>
      <c r="AU178" s="260" t="s">
        <v>86</v>
      </c>
      <c r="AV178" s="13" t="s">
        <v>84</v>
      </c>
      <c r="AW178" s="13" t="s">
        <v>32</v>
      </c>
      <c r="AX178" s="13" t="s">
        <v>76</v>
      </c>
      <c r="AY178" s="260" t="s">
        <v>122</v>
      </c>
    </row>
    <row r="179" s="14" customFormat="1">
      <c r="A179" s="14"/>
      <c r="B179" s="261"/>
      <c r="C179" s="262"/>
      <c r="D179" s="252" t="s">
        <v>131</v>
      </c>
      <c r="E179" s="263" t="s">
        <v>1</v>
      </c>
      <c r="F179" s="264" t="s">
        <v>290</v>
      </c>
      <c r="G179" s="262"/>
      <c r="H179" s="265">
        <v>175</v>
      </c>
      <c r="I179" s="266"/>
      <c r="J179" s="262"/>
      <c r="K179" s="262"/>
      <c r="L179" s="267"/>
      <c r="M179" s="268"/>
      <c r="N179" s="269"/>
      <c r="O179" s="269"/>
      <c r="P179" s="269"/>
      <c r="Q179" s="269"/>
      <c r="R179" s="269"/>
      <c r="S179" s="269"/>
      <c r="T179" s="27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1" t="s">
        <v>131</v>
      </c>
      <c r="AU179" s="271" t="s">
        <v>86</v>
      </c>
      <c r="AV179" s="14" t="s">
        <v>86</v>
      </c>
      <c r="AW179" s="14" t="s">
        <v>32</v>
      </c>
      <c r="AX179" s="14" t="s">
        <v>84</v>
      </c>
      <c r="AY179" s="271" t="s">
        <v>122</v>
      </c>
    </row>
    <row r="180" s="2" customFormat="1" ht="62.7" customHeight="1">
      <c r="A180" s="38"/>
      <c r="B180" s="39"/>
      <c r="C180" s="236" t="s">
        <v>291</v>
      </c>
      <c r="D180" s="236" t="s">
        <v>125</v>
      </c>
      <c r="E180" s="237" t="s">
        <v>292</v>
      </c>
      <c r="F180" s="238" t="s">
        <v>293</v>
      </c>
      <c r="G180" s="239" t="s">
        <v>258</v>
      </c>
      <c r="H180" s="240">
        <v>175</v>
      </c>
      <c r="I180" s="241"/>
      <c r="J180" s="242">
        <f>ROUND(I180*H180,2)</f>
        <v>0</v>
      </c>
      <c r="K180" s="243"/>
      <c r="L180" s="44"/>
      <c r="M180" s="244" t="s">
        <v>1</v>
      </c>
      <c r="N180" s="245" t="s">
        <v>41</v>
      </c>
      <c r="O180" s="91"/>
      <c r="P180" s="246">
        <f>O180*H180</f>
        <v>0</v>
      </c>
      <c r="Q180" s="246">
        <v>0</v>
      </c>
      <c r="R180" s="246">
        <f>Q180*H180</f>
        <v>0</v>
      </c>
      <c r="S180" s="246">
        <v>0.23999999999999999</v>
      </c>
      <c r="T180" s="247">
        <f>S180*H180</f>
        <v>42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147</v>
      </c>
      <c r="AT180" s="248" t="s">
        <v>125</v>
      </c>
      <c r="AU180" s="248" t="s">
        <v>86</v>
      </c>
      <c r="AY180" s="17" t="s">
        <v>122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84</v>
      </c>
      <c r="BK180" s="249">
        <f>ROUND(I180*H180,2)</f>
        <v>0</v>
      </c>
      <c r="BL180" s="17" t="s">
        <v>147</v>
      </c>
      <c r="BM180" s="248" t="s">
        <v>294</v>
      </c>
    </row>
    <row r="181" s="14" customFormat="1">
      <c r="A181" s="14"/>
      <c r="B181" s="261"/>
      <c r="C181" s="262"/>
      <c r="D181" s="252" t="s">
        <v>131</v>
      </c>
      <c r="E181" s="263" t="s">
        <v>1</v>
      </c>
      <c r="F181" s="264" t="s">
        <v>290</v>
      </c>
      <c r="G181" s="262"/>
      <c r="H181" s="265">
        <v>175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1" t="s">
        <v>131</v>
      </c>
      <c r="AU181" s="271" t="s">
        <v>86</v>
      </c>
      <c r="AV181" s="14" t="s">
        <v>86</v>
      </c>
      <c r="AW181" s="14" t="s">
        <v>32</v>
      </c>
      <c r="AX181" s="14" t="s">
        <v>84</v>
      </c>
      <c r="AY181" s="271" t="s">
        <v>122</v>
      </c>
    </row>
    <row r="182" s="2" customFormat="1" ht="62.7" customHeight="1">
      <c r="A182" s="38"/>
      <c r="B182" s="39"/>
      <c r="C182" s="236" t="s">
        <v>295</v>
      </c>
      <c r="D182" s="236" t="s">
        <v>125</v>
      </c>
      <c r="E182" s="237" t="s">
        <v>296</v>
      </c>
      <c r="F182" s="238" t="s">
        <v>297</v>
      </c>
      <c r="G182" s="239" t="s">
        <v>258</v>
      </c>
      <c r="H182" s="240">
        <v>25</v>
      </c>
      <c r="I182" s="241"/>
      <c r="J182" s="242">
        <f>ROUND(I182*H182,2)</f>
        <v>0</v>
      </c>
      <c r="K182" s="243"/>
      <c r="L182" s="44"/>
      <c r="M182" s="244" t="s">
        <v>1</v>
      </c>
      <c r="N182" s="245" t="s">
        <v>41</v>
      </c>
      <c r="O182" s="91"/>
      <c r="P182" s="246">
        <f>O182*H182</f>
        <v>0</v>
      </c>
      <c r="Q182" s="246">
        <v>0</v>
      </c>
      <c r="R182" s="246">
        <f>Q182*H182</f>
        <v>0</v>
      </c>
      <c r="S182" s="246">
        <v>0.32500000000000001</v>
      </c>
      <c r="T182" s="247">
        <f>S182*H182</f>
        <v>8.125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8" t="s">
        <v>147</v>
      </c>
      <c r="AT182" s="248" t="s">
        <v>125</v>
      </c>
      <c r="AU182" s="248" t="s">
        <v>86</v>
      </c>
      <c r="AY182" s="17" t="s">
        <v>122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7" t="s">
        <v>84</v>
      </c>
      <c r="BK182" s="249">
        <f>ROUND(I182*H182,2)</f>
        <v>0</v>
      </c>
      <c r="BL182" s="17" t="s">
        <v>147</v>
      </c>
      <c r="BM182" s="248" t="s">
        <v>298</v>
      </c>
    </row>
    <row r="183" s="14" customFormat="1">
      <c r="A183" s="14"/>
      <c r="B183" s="261"/>
      <c r="C183" s="262"/>
      <c r="D183" s="252" t="s">
        <v>131</v>
      </c>
      <c r="E183" s="263" t="s">
        <v>1</v>
      </c>
      <c r="F183" s="264" t="s">
        <v>299</v>
      </c>
      <c r="G183" s="262"/>
      <c r="H183" s="265">
        <v>25</v>
      </c>
      <c r="I183" s="266"/>
      <c r="J183" s="262"/>
      <c r="K183" s="262"/>
      <c r="L183" s="267"/>
      <c r="M183" s="268"/>
      <c r="N183" s="269"/>
      <c r="O183" s="269"/>
      <c r="P183" s="269"/>
      <c r="Q183" s="269"/>
      <c r="R183" s="269"/>
      <c r="S183" s="269"/>
      <c r="T183" s="27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1" t="s">
        <v>131</v>
      </c>
      <c r="AU183" s="271" t="s">
        <v>86</v>
      </c>
      <c r="AV183" s="14" t="s">
        <v>86</v>
      </c>
      <c r="AW183" s="14" t="s">
        <v>32</v>
      </c>
      <c r="AX183" s="14" t="s">
        <v>84</v>
      </c>
      <c r="AY183" s="271" t="s">
        <v>122</v>
      </c>
    </row>
    <row r="184" s="2" customFormat="1" ht="62.7" customHeight="1">
      <c r="A184" s="38"/>
      <c r="B184" s="39"/>
      <c r="C184" s="236" t="s">
        <v>300</v>
      </c>
      <c r="D184" s="236" t="s">
        <v>125</v>
      </c>
      <c r="E184" s="237" t="s">
        <v>301</v>
      </c>
      <c r="F184" s="238" t="s">
        <v>302</v>
      </c>
      <c r="G184" s="239" t="s">
        <v>258</v>
      </c>
      <c r="H184" s="240">
        <v>175</v>
      </c>
      <c r="I184" s="241"/>
      <c r="J184" s="242">
        <f>ROUND(I184*H184,2)</f>
        <v>0</v>
      </c>
      <c r="K184" s="243"/>
      <c r="L184" s="44"/>
      <c r="M184" s="244" t="s">
        <v>1</v>
      </c>
      <c r="N184" s="245" t="s">
        <v>41</v>
      </c>
      <c r="O184" s="91"/>
      <c r="P184" s="246">
        <f>O184*H184</f>
        <v>0</v>
      </c>
      <c r="Q184" s="246">
        <v>0</v>
      </c>
      <c r="R184" s="246">
        <f>Q184*H184</f>
        <v>0</v>
      </c>
      <c r="S184" s="246">
        <v>0.17000000000000001</v>
      </c>
      <c r="T184" s="247">
        <f>S184*H184</f>
        <v>29.750000000000004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8" t="s">
        <v>147</v>
      </c>
      <c r="AT184" s="248" t="s">
        <v>125</v>
      </c>
      <c r="AU184" s="248" t="s">
        <v>86</v>
      </c>
      <c r="AY184" s="17" t="s">
        <v>122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7" t="s">
        <v>84</v>
      </c>
      <c r="BK184" s="249">
        <f>ROUND(I184*H184,2)</f>
        <v>0</v>
      </c>
      <c r="BL184" s="17" t="s">
        <v>147</v>
      </c>
      <c r="BM184" s="248" t="s">
        <v>303</v>
      </c>
    </row>
    <row r="185" s="14" customFormat="1">
      <c r="A185" s="14"/>
      <c r="B185" s="261"/>
      <c r="C185" s="262"/>
      <c r="D185" s="252" t="s">
        <v>131</v>
      </c>
      <c r="E185" s="263" t="s">
        <v>1</v>
      </c>
      <c r="F185" s="264" t="s">
        <v>290</v>
      </c>
      <c r="G185" s="262"/>
      <c r="H185" s="265">
        <v>175</v>
      </c>
      <c r="I185" s="266"/>
      <c r="J185" s="262"/>
      <c r="K185" s="262"/>
      <c r="L185" s="267"/>
      <c r="M185" s="268"/>
      <c r="N185" s="269"/>
      <c r="O185" s="269"/>
      <c r="P185" s="269"/>
      <c r="Q185" s="269"/>
      <c r="R185" s="269"/>
      <c r="S185" s="269"/>
      <c r="T185" s="27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1" t="s">
        <v>131</v>
      </c>
      <c r="AU185" s="271" t="s">
        <v>86</v>
      </c>
      <c r="AV185" s="14" t="s">
        <v>86</v>
      </c>
      <c r="AW185" s="14" t="s">
        <v>32</v>
      </c>
      <c r="AX185" s="14" t="s">
        <v>84</v>
      </c>
      <c r="AY185" s="271" t="s">
        <v>122</v>
      </c>
    </row>
    <row r="186" s="2" customFormat="1" ht="62.7" customHeight="1">
      <c r="A186" s="38"/>
      <c r="B186" s="39"/>
      <c r="C186" s="236" t="s">
        <v>284</v>
      </c>
      <c r="D186" s="236" t="s">
        <v>125</v>
      </c>
      <c r="E186" s="237" t="s">
        <v>304</v>
      </c>
      <c r="F186" s="238" t="s">
        <v>305</v>
      </c>
      <c r="G186" s="239" t="s">
        <v>258</v>
      </c>
      <c r="H186" s="240">
        <v>45</v>
      </c>
      <c r="I186" s="241"/>
      <c r="J186" s="242">
        <f>ROUND(I186*H186,2)</f>
        <v>0</v>
      </c>
      <c r="K186" s="243"/>
      <c r="L186" s="44"/>
      <c r="M186" s="244" t="s">
        <v>1</v>
      </c>
      <c r="N186" s="245" t="s">
        <v>41</v>
      </c>
      <c r="O186" s="91"/>
      <c r="P186" s="246">
        <f>O186*H186</f>
        <v>0</v>
      </c>
      <c r="Q186" s="246">
        <v>0</v>
      </c>
      <c r="R186" s="246">
        <f>Q186*H186</f>
        <v>0</v>
      </c>
      <c r="S186" s="246">
        <v>0.28999999999999998</v>
      </c>
      <c r="T186" s="247">
        <f>S186*H186</f>
        <v>13.049999999999999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8" t="s">
        <v>147</v>
      </c>
      <c r="AT186" s="248" t="s">
        <v>125</v>
      </c>
      <c r="AU186" s="248" t="s">
        <v>86</v>
      </c>
      <c r="AY186" s="17" t="s">
        <v>122</v>
      </c>
      <c r="BE186" s="249">
        <f>IF(N186="základní",J186,0)</f>
        <v>0</v>
      </c>
      <c r="BF186" s="249">
        <f>IF(N186="snížená",J186,0)</f>
        <v>0</v>
      </c>
      <c r="BG186" s="249">
        <f>IF(N186="zákl. přenesená",J186,0)</f>
        <v>0</v>
      </c>
      <c r="BH186" s="249">
        <f>IF(N186="sníž. přenesená",J186,0)</f>
        <v>0</v>
      </c>
      <c r="BI186" s="249">
        <f>IF(N186="nulová",J186,0)</f>
        <v>0</v>
      </c>
      <c r="BJ186" s="17" t="s">
        <v>84</v>
      </c>
      <c r="BK186" s="249">
        <f>ROUND(I186*H186,2)</f>
        <v>0</v>
      </c>
      <c r="BL186" s="17" t="s">
        <v>147</v>
      </c>
      <c r="BM186" s="248" t="s">
        <v>306</v>
      </c>
    </row>
    <row r="187" s="14" customFormat="1">
      <c r="A187" s="14"/>
      <c r="B187" s="261"/>
      <c r="C187" s="262"/>
      <c r="D187" s="252" t="s">
        <v>131</v>
      </c>
      <c r="E187" s="263" t="s">
        <v>1</v>
      </c>
      <c r="F187" s="264" t="s">
        <v>307</v>
      </c>
      <c r="G187" s="262"/>
      <c r="H187" s="265">
        <v>45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1" t="s">
        <v>131</v>
      </c>
      <c r="AU187" s="271" t="s">
        <v>86</v>
      </c>
      <c r="AV187" s="14" t="s">
        <v>86</v>
      </c>
      <c r="AW187" s="14" t="s">
        <v>32</v>
      </c>
      <c r="AX187" s="14" t="s">
        <v>84</v>
      </c>
      <c r="AY187" s="271" t="s">
        <v>122</v>
      </c>
    </row>
    <row r="188" s="2" customFormat="1" ht="49.05" customHeight="1">
      <c r="A188" s="38"/>
      <c r="B188" s="39"/>
      <c r="C188" s="236" t="s">
        <v>7</v>
      </c>
      <c r="D188" s="236" t="s">
        <v>125</v>
      </c>
      <c r="E188" s="237" t="s">
        <v>308</v>
      </c>
      <c r="F188" s="238" t="s">
        <v>309</v>
      </c>
      <c r="G188" s="239" t="s">
        <v>264</v>
      </c>
      <c r="H188" s="240">
        <v>230</v>
      </c>
      <c r="I188" s="241"/>
      <c r="J188" s="242">
        <f>ROUND(I188*H188,2)</f>
        <v>0</v>
      </c>
      <c r="K188" s="243"/>
      <c r="L188" s="44"/>
      <c r="M188" s="244" t="s">
        <v>1</v>
      </c>
      <c r="N188" s="245" t="s">
        <v>41</v>
      </c>
      <c r="O188" s="91"/>
      <c r="P188" s="246">
        <f>O188*H188</f>
        <v>0</v>
      </c>
      <c r="Q188" s="246">
        <v>0</v>
      </c>
      <c r="R188" s="246">
        <f>Q188*H188</f>
        <v>0</v>
      </c>
      <c r="S188" s="246">
        <v>0.20499999999999999</v>
      </c>
      <c r="T188" s="247">
        <f>S188*H188</f>
        <v>47.149999999999999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8" t="s">
        <v>147</v>
      </c>
      <c r="AT188" s="248" t="s">
        <v>125</v>
      </c>
      <c r="AU188" s="248" t="s">
        <v>86</v>
      </c>
      <c r="AY188" s="17" t="s">
        <v>122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7" t="s">
        <v>84</v>
      </c>
      <c r="BK188" s="249">
        <f>ROUND(I188*H188,2)</f>
        <v>0</v>
      </c>
      <c r="BL188" s="17" t="s">
        <v>147</v>
      </c>
      <c r="BM188" s="248" t="s">
        <v>310</v>
      </c>
    </row>
    <row r="189" s="13" customFormat="1">
      <c r="A189" s="13"/>
      <c r="B189" s="250"/>
      <c r="C189" s="251"/>
      <c r="D189" s="252" t="s">
        <v>131</v>
      </c>
      <c r="E189" s="253" t="s">
        <v>1</v>
      </c>
      <c r="F189" s="254" t="s">
        <v>311</v>
      </c>
      <c r="G189" s="251"/>
      <c r="H189" s="253" t="s">
        <v>1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131</v>
      </c>
      <c r="AU189" s="260" t="s">
        <v>86</v>
      </c>
      <c r="AV189" s="13" t="s">
        <v>84</v>
      </c>
      <c r="AW189" s="13" t="s">
        <v>32</v>
      </c>
      <c r="AX189" s="13" t="s">
        <v>76</v>
      </c>
      <c r="AY189" s="260" t="s">
        <v>122</v>
      </c>
    </row>
    <row r="190" s="14" customFormat="1">
      <c r="A190" s="14"/>
      <c r="B190" s="261"/>
      <c r="C190" s="262"/>
      <c r="D190" s="252" t="s">
        <v>131</v>
      </c>
      <c r="E190" s="263" t="s">
        <v>1</v>
      </c>
      <c r="F190" s="264" t="s">
        <v>271</v>
      </c>
      <c r="G190" s="262"/>
      <c r="H190" s="265">
        <v>80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1" t="s">
        <v>131</v>
      </c>
      <c r="AU190" s="271" t="s">
        <v>86</v>
      </c>
      <c r="AV190" s="14" t="s">
        <v>86</v>
      </c>
      <c r="AW190" s="14" t="s">
        <v>32</v>
      </c>
      <c r="AX190" s="14" t="s">
        <v>76</v>
      </c>
      <c r="AY190" s="271" t="s">
        <v>122</v>
      </c>
    </row>
    <row r="191" s="13" customFormat="1">
      <c r="A191" s="13"/>
      <c r="B191" s="250"/>
      <c r="C191" s="251"/>
      <c r="D191" s="252" t="s">
        <v>131</v>
      </c>
      <c r="E191" s="253" t="s">
        <v>1</v>
      </c>
      <c r="F191" s="254" t="s">
        <v>312</v>
      </c>
      <c r="G191" s="251"/>
      <c r="H191" s="253" t="s">
        <v>1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0" t="s">
        <v>131</v>
      </c>
      <c r="AU191" s="260" t="s">
        <v>86</v>
      </c>
      <c r="AV191" s="13" t="s">
        <v>84</v>
      </c>
      <c r="AW191" s="13" t="s">
        <v>32</v>
      </c>
      <c r="AX191" s="13" t="s">
        <v>76</v>
      </c>
      <c r="AY191" s="260" t="s">
        <v>122</v>
      </c>
    </row>
    <row r="192" s="14" customFormat="1">
      <c r="A192" s="14"/>
      <c r="B192" s="261"/>
      <c r="C192" s="262"/>
      <c r="D192" s="252" t="s">
        <v>131</v>
      </c>
      <c r="E192" s="263" t="s">
        <v>1</v>
      </c>
      <c r="F192" s="264" t="s">
        <v>313</v>
      </c>
      <c r="G192" s="262"/>
      <c r="H192" s="265">
        <v>150</v>
      </c>
      <c r="I192" s="266"/>
      <c r="J192" s="262"/>
      <c r="K192" s="262"/>
      <c r="L192" s="267"/>
      <c r="M192" s="268"/>
      <c r="N192" s="269"/>
      <c r="O192" s="269"/>
      <c r="P192" s="269"/>
      <c r="Q192" s="269"/>
      <c r="R192" s="269"/>
      <c r="S192" s="269"/>
      <c r="T192" s="27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1" t="s">
        <v>131</v>
      </c>
      <c r="AU192" s="271" t="s">
        <v>86</v>
      </c>
      <c r="AV192" s="14" t="s">
        <v>86</v>
      </c>
      <c r="AW192" s="14" t="s">
        <v>32</v>
      </c>
      <c r="AX192" s="14" t="s">
        <v>76</v>
      </c>
      <c r="AY192" s="271" t="s">
        <v>122</v>
      </c>
    </row>
    <row r="193" s="15" customFormat="1">
      <c r="A193" s="15"/>
      <c r="B193" s="275"/>
      <c r="C193" s="276"/>
      <c r="D193" s="252" t="s">
        <v>131</v>
      </c>
      <c r="E193" s="277" t="s">
        <v>1</v>
      </c>
      <c r="F193" s="278" t="s">
        <v>215</v>
      </c>
      <c r="G193" s="276"/>
      <c r="H193" s="279">
        <v>230</v>
      </c>
      <c r="I193" s="280"/>
      <c r="J193" s="276"/>
      <c r="K193" s="276"/>
      <c r="L193" s="281"/>
      <c r="M193" s="282"/>
      <c r="N193" s="283"/>
      <c r="O193" s="283"/>
      <c r="P193" s="283"/>
      <c r="Q193" s="283"/>
      <c r="R193" s="283"/>
      <c r="S193" s="283"/>
      <c r="T193" s="28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5" t="s">
        <v>131</v>
      </c>
      <c r="AU193" s="285" t="s">
        <v>86</v>
      </c>
      <c r="AV193" s="15" t="s">
        <v>147</v>
      </c>
      <c r="AW193" s="15" t="s">
        <v>32</v>
      </c>
      <c r="AX193" s="15" t="s">
        <v>84</v>
      </c>
      <c r="AY193" s="285" t="s">
        <v>122</v>
      </c>
    </row>
    <row r="194" s="2" customFormat="1" ht="37.8" customHeight="1">
      <c r="A194" s="38"/>
      <c r="B194" s="39"/>
      <c r="C194" s="236" t="s">
        <v>314</v>
      </c>
      <c r="D194" s="236" t="s">
        <v>125</v>
      </c>
      <c r="E194" s="237" t="s">
        <v>315</v>
      </c>
      <c r="F194" s="238" t="s">
        <v>316</v>
      </c>
      <c r="G194" s="239" t="s">
        <v>264</v>
      </c>
      <c r="H194" s="240">
        <v>80</v>
      </c>
      <c r="I194" s="241"/>
      <c r="J194" s="242">
        <f>ROUND(I194*H194,2)</f>
        <v>0</v>
      </c>
      <c r="K194" s="243"/>
      <c r="L194" s="44"/>
      <c r="M194" s="244" t="s">
        <v>1</v>
      </c>
      <c r="N194" s="245" t="s">
        <v>41</v>
      </c>
      <c r="O194" s="91"/>
      <c r="P194" s="246">
        <f>O194*H194</f>
        <v>0</v>
      </c>
      <c r="Q194" s="246">
        <v>0</v>
      </c>
      <c r="R194" s="246">
        <f>Q194*H194</f>
        <v>0</v>
      </c>
      <c r="S194" s="246">
        <v>0.11500000000000001</v>
      </c>
      <c r="T194" s="247">
        <f>S194*H194</f>
        <v>9.2000000000000011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8" t="s">
        <v>147</v>
      </c>
      <c r="AT194" s="248" t="s">
        <v>125</v>
      </c>
      <c r="AU194" s="248" t="s">
        <v>86</v>
      </c>
      <c r="AY194" s="17" t="s">
        <v>122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84</v>
      </c>
      <c r="BK194" s="249">
        <f>ROUND(I194*H194,2)</f>
        <v>0</v>
      </c>
      <c r="BL194" s="17" t="s">
        <v>147</v>
      </c>
      <c r="BM194" s="248" t="s">
        <v>317</v>
      </c>
    </row>
    <row r="195" s="14" customFormat="1">
      <c r="A195" s="14"/>
      <c r="B195" s="261"/>
      <c r="C195" s="262"/>
      <c r="D195" s="252" t="s">
        <v>131</v>
      </c>
      <c r="E195" s="263" t="s">
        <v>1</v>
      </c>
      <c r="F195" s="264" t="s">
        <v>271</v>
      </c>
      <c r="G195" s="262"/>
      <c r="H195" s="265">
        <v>80</v>
      </c>
      <c r="I195" s="266"/>
      <c r="J195" s="262"/>
      <c r="K195" s="262"/>
      <c r="L195" s="267"/>
      <c r="M195" s="268"/>
      <c r="N195" s="269"/>
      <c r="O195" s="269"/>
      <c r="P195" s="269"/>
      <c r="Q195" s="269"/>
      <c r="R195" s="269"/>
      <c r="S195" s="269"/>
      <c r="T195" s="27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1" t="s">
        <v>131</v>
      </c>
      <c r="AU195" s="271" t="s">
        <v>86</v>
      </c>
      <c r="AV195" s="14" t="s">
        <v>86</v>
      </c>
      <c r="AW195" s="14" t="s">
        <v>32</v>
      </c>
      <c r="AX195" s="14" t="s">
        <v>84</v>
      </c>
      <c r="AY195" s="271" t="s">
        <v>122</v>
      </c>
    </row>
    <row r="196" s="2" customFormat="1" ht="49.05" customHeight="1">
      <c r="A196" s="38"/>
      <c r="B196" s="39"/>
      <c r="C196" s="236" t="s">
        <v>318</v>
      </c>
      <c r="D196" s="236" t="s">
        <v>125</v>
      </c>
      <c r="E196" s="237" t="s">
        <v>319</v>
      </c>
      <c r="F196" s="238" t="s">
        <v>320</v>
      </c>
      <c r="G196" s="239" t="s">
        <v>321</v>
      </c>
      <c r="H196" s="240">
        <v>3</v>
      </c>
      <c r="I196" s="241"/>
      <c r="J196" s="242">
        <f>ROUND(I196*H196,2)</f>
        <v>0</v>
      </c>
      <c r="K196" s="243"/>
      <c r="L196" s="44"/>
      <c r="M196" s="244" t="s">
        <v>1</v>
      </c>
      <c r="N196" s="245" t="s">
        <v>41</v>
      </c>
      <c r="O196" s="91"/>
      <c r="P196" s="246">
        <f>O196*H196</f>
        <v>0</v>
      </c>
      <c r="Q196" s="246">
        <v>0</v>
      </c>
      <c r="R196" s="246">
        <f>Q196*H196</f>
        <v>0</v>
      </c>
      <c r="S196" s="246">
        <v>0.082000000000000003</v>
      </c>
      <c r="T196" s="247">
        <f>S196*H196</f>
        <v>0.246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8" t="s">
        <v>147</v>
      </c>
      <c r="AT196" s="248" t="s">
        <v>125</v>
      </c>
      <c r="AU196" s="248" t="s">
        <v>86</v>
      </c>
      <c r="AY196" s="17" t="s">
        <v>122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7" t="s">
        <v>84</v>
      </c>
      <c r="BK196" s="249">
        <f>ROUND(I196*H196,2)</f>
        <v>0</v>
      </c>
      <c r="BL196" s="17" t="s">
        <v>147</v>
      </c>
      <c r="BM196" s="248" t="s">
        <v>322</v>
      </c>
    </row>
    <row r="197" s="13" customFormat="1">
      <c r="A197" s="13"/>
      <c r="B197" s="250"/>
      <c r="C197" s="251"/>
      <c r="D197" s="252" t="s">
        <v>131</v>
      </c>
      <c r="E197" s="253" t="s">
        <v>1</v>
      </c>
      <c r="F197" s="254" t="s">
        <v>323</v>
      </c>
      <c r="G197" s="251"/>
      <c r="H197" s="253" t="s">
        <v>1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0" t="s">
        <v>131</v>
      </c>
      <c r="AU197" s="260" t="s">
        <v>86</v>
      </c>
      <c r="AV197" s="13" t="s">
        <v>84</v>
      </c>
      <c r="AW197" s="13" t="s">
        <v>32</v>
      </c>
      <c r="AX197" s="13" t="s">
        <v>76</v>
      </c>
      <c r="AY197" s="260" t="s">
        <v>122</v>
      </c>
    </row>
    <row r="198" s="14" customFormat="1">
      <c r="A198" s="14"/>
      <c r="B198" s="261"/>
      <c r="C198" s="262"/>
      <c r="D198" s="252" t="s">
        <v>131</v>
      </c>
      <c r="E198" s="263" t="s">
        <v>1</v>
      </c>
      <c r="F198" s="264" t="s">
        <v>141</v>
      </c>
      <c r="G198" s="262"/>
      <c r="H198" s="265">
        <v>3</v>
      </c>
      <c r="I198" s="266"/>
      <c r="J198" s="262"/>
      <c r="K198" s="262"/>
      <c r="L198" s="267"/>
      <c r="M198" s="268"/>
      <c r="N198" s="269"/>
      <c r="O198" s="269"/>
      <c r="P198" s="269"/>
      <c r="Q198" s="269"/>
      <c r="R198" s="269"/>
      <c r="S198" s="269"/>
      <c r="T198" s="27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1" t="s">
        <v>131</v>
      </c>
      <c r="AU198" s="271" t="s">
        <v>86</v>
      </c>
      <c r="AV198" s="14" t="s">
        <v>86</v>
      </c>
      <c r="AW198" s="14" t="s">
        <v>32</v>
      </c>
      <c r="AX198" s="14" t="s">
        <v>84</v>
      </c>
      <c r="AY198" s="271" t="s">
        <v>122</v>
      </c>
    </row>
    <row r="199" s="2" customFormat="1" ht="62.7" customHeight="1">
      <c r="A199" s="38"/>
      <c r="B199" s="39"/>
      <c r="C199" s="236" t="s">
        <v>324</v>
      </c>
      <c r="D199" s="236" t="s">
        <v>125</v>
      </c>
      <c r="E199" s="237" t="s">
        <v>325</v>
      </c>
      <c r="F199" s="238" t="s">
        <v>326</v>
      </c>
      <c r="G199" s="239" t="s">
        <v>264</v>
      </c>
      <c r="H199" s="240">
        <v>150</v>
      </c>
      <c r="I199" s="241"/>
      <c r="J199" s="242">
        <f>ROUND(I199*H199,2)</f>
        <v>0</v>
      </c>
      <c r="K199" s="243"/>
      <c r="L199" s="44"/>
      <c r="M199" s="244" t="s">
        <v>1</v>
      </c>
      <c r="N199" s="245" t="s">
        <v>41</v>
      </c>
      <c r="O199" s="91"/>
      <c r="P199" s="246">
        <f>O199*H199</f>
        <v>0</v>
      </c>
      <c r="Q199" s="246">
        <v>0</v>
      </c>
      <c r="R199" s="246">
        <f>Q199*H199</f>
        <v>0</v>
      </c>
      <c r="S199" s="246">
        <v>0</v>
      </c>
      <c r="T199" s="24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8" t="s">
        <v>147</v>
      </c>
      <c r="AT199" s="248" t="s">
        <v>125</v>
      </c>
      <c r="AU199" s="248" t="s">
        <v>86</v>
      </c>
      <c r="AY199" s="17" t="s">
        <v>122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7" t="s">
        <v>84</v>
      </c>
      <c r="BK199" s="249">
        <f>ROUND(I199*H199,2)</f>
        <v>0</v>
      </c>
      <c r="BL199" s="17" t="s">
        <v>147</v>
      </c>
      <c r="BM199" s="248" t="s">
        <v>327</v>
      </c>
    </row>
    <row r="200" s="14" customFormat="1">
      <c r="A200" s="14"/>
      <c r="B200" s="261"/>
      <c r="C200" s="262"/>
      <c r="D200" s="252" t="s">
        <v>131</v>
      </c>
      <c r="E200" s="263" t="s">
        <v>1</v>
      </c>
      <c r="F200" s="264" t="s">
        <v>313</v>
      </c>
      <c r="G200" s="262"/>
      <c r="H200" s="265">
        <v>150</v>
      </c>
      <c r="I200" s="266"/>
      <c r="J200" s="262"/>
      <c r="K200" s="262"/>
      <c r="L200" s="267"/>
      <c r="M200" s="268"/>
      <c r="N200" s="269"/>
      <c r="O200" s="269"/>
      <c r="P200" s="269"/>
      <c r="Q200" s="269"/>
      <c r="R200" s="269"/>
      <c r="S200" s="269"/>
      <c r="T200" s="27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1" t="s">
        <v>131</v>
      </c>
      <c r="AU200" s="271" t="s">
        <v>86</v>
      </c>
      <c r="AV200" s="14" t="s">
        <v>86</v>
      </c>
      <c r="AW200" s="14" t="s">
        <v>32</v>
      </c>
      <c r="AX200" s="14" t="s">
        <v>84</v>
      </c>
      <c r="AY200" s="271" t="s">
        <v>122</v>
      </c>
    </row>
    <row r="201" s="2" customFormat="1" ht="62.7" customHeight="1">
      <c r="A201" s="38"/>
      <c r="B201" s="39"/>
      <c r="C201" s="236" t="s">
        <v>299</v>
      </c>
      <c r="D201" s="236" t="s">
        <v>125</v>
      </c>
      <c r="E201" s="237" t="s">
        <v>328</v>
      </c>
      <c r="F201" s="238" t="s">
        <v>329</v>
      </c>
      <c r="G201" s="239" t="s">
        <v>264</v>
      </c>
      <c r="H201" s="240">
        <v>80</v>
      </c>
      <c r="I201" s="241"/>
      <c r="J201" s="242">
        <f>ROUND(I201*H201,2)</f>
        <v>0</v>
      </c>
      <c r="K201" s="243"/>
      <c r="L201" s="44"/>
      <c r="M201" s="244" t="s">
        <v>1</v>
      </c>
      <c r="N201" s="245" t="s">
        <v>41</v>
      </c>
      <c r="O201" s="91"/>
      <c r="P201" s="246">
        <f>O201*H201</f>
        <v>0</v>
      </c>
      <c r="Q201" s="246">
        <v>0</v>
      </c>
      <c r="R201" s="246">
        <f>Q201*H201</f>
        <v>0</v>
      </c>
      <c r="S201" s="246">
        <v>0</v>
      </c>
      <c r="T201" s="24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8" t="s">
        <v>147</v>
      </c>
      <c r="AT201" s="248" t="s">
        <v>125</v>
      </c>
      <c r="AU201" s="248" t="s">
        <v>86</v>
      </c>
      <c r="AY201" s="17" t="s">
        <v>122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7" t="s">
        <v>84</v>
      </c>
      <c r="BK201" s="249">
        <f>ROUND(I201*H201,2)</f>
        <v>0</v>
      </c>
      <c r="BL201" s="17" t="s">
        <v>147</v>
      </c>
      <c r="BM201" s="248" t="s">
        <v>330</v>
      </c>
    </row>
    <row r="202" s="14" customFormat="1">
      <c r="A202" s="14"/>
      <c r="B202" s="261"/>
      <c r="C202" s="262"/>
      <c r="D202" s="252" t="s">
        <v>131</v>
      </c>
      <c r="E202" s="263" t="s">
        <v>1</v>
      </c>
      <c r="F202" s="264" t="s">
        <v>271</v>
      </c>
      <c r="G202" s="262"/>
      <c r="H202" s="265">
        <v>80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1" t="s">
        <v>131</v>
      </c>
      <c r="AU202" s="271" t="s">
        <v>86</v>
      </c>
      <c r="AV202" s="14" t="s">
        <v>86</v>
      </c>
      <c r="AW202" s="14" t="s">
        <v>32</v>
      </c>
      <c r="AX202" s="14" t="s">
        <v>84</v>
      </c>
      <c r="AY202" s="271" t="s">
        <v>122</v>
      </c>
    </row>
    <row r="203" s="2" customFormat="1" ht="62.7" customHeight="1">
      <c r="A203" s="38"/>
      <c r="B203" s="39"/>
      <c r="C203" s="236" t="s">
        <v>331</v>
      </c>
      <c r="D203" s="236" t="s">
        <v>125</v>
      </c>
      <c r="E203" s="237" t="s">
        <v>332</v>
      </c>
      <c r="F203" s="238" t="s">
        <v>333</v>
      </c>
      <c r="G203" s="239" t="s">
        <v>258</v>
      </c>
      <c r="H203" s="240">
        <v>20</v>
      </c>
      <c r="I203" s="241"/>
      <c r="J203" s="242">
        <f>ROUND(I203*H203,2)</f>
        <v>0</v>
      </c>
      <c r="K203" s="243"/>
      <c r="L203" s="44"/>
      <c r="M203" s="244" t="s">
        <v>1</v>
      </c>
      <c r="N203" s="245" t="s">
        <v>41</v>
      </c>
      <c r="O203" s="91"/>
      <c r="P203" s="246">
        <f>O203*H203</f>
        <v>0</v>
      </c>
      <c r="Q203" s="246">
        <v>0</v>
      </c>
      <c r="R203" s="246">
        <f>Q203*H203</f>
        <v>0</v>
      </c>
      <c r="S203" s="246">
        <v>0</v>
      </c>
      <c r="T203" s="24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8" t="s">
        <v>147</v>
      </c>
      <c r="AT203" s="248" t="s">
        <v>125</v>
      </c>
      <c r="AU203" s="248" t="s">
        <v>86</v>
      </c>
      <c r="AY203" s="17" t="s">
        <v>122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7" t="s">
        <v>84</v>
      </c>
      <c r="BK203" s="249">
        <f>ROUND(I203*H203,2)</f>
        <v>0</v>
      </c>
      <c r="BL203" s="17" t="s">
        <v>147</v>
      </c>
      <c r="BM203" s="248" t="s">
        <v>334</v>
      </c>
    </row>
    <row r="204" s="14" customFormat="1">
      <c r="A204" s="14"/>
      <c r="B204" s="261"/>
      <c r="C204" s="262"/>
      <c r="D204" s="252" t="s">
        <v>131</v>
      </c>
      <c r="E204" s="263" t="s">
        <v>1</v>
      </c>
      <c r="F204" s="264" t="s">
        <v>284</v>
      </c>
      <c r="G204" s="262"/>
      <c r="H204" s="265">
        <v>20</v>
      </c>
      <c r="I204" s="266"/>
      <c r="J204" s="262"/>
      <c r="K204" s="262"/>
      <c r="L204" s="267"/>
      <c r="M204" s="268"/>
      <c r="N204" s="269"/>
      <c r="O204" s="269"/>
      <c r="P204" s="269"/>
      <c r="Q204" s="269"/>
      <c r="R204" s="269"/>
      <c r="S204" s="269"/>
      <c r="T204" s="27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1" t="s">
        <v>131</v>
      </c>
      <c r="AU204" s="271" t="s">
        <v>86</v>
      </c>
      <c r="AV204" s="14" t="s">
        <v>86</v>
      </c>
      <c r="AW204" s="14" t="s">
        <v>32</v>
      </c>
      <c r="AX204" s="14" t="s">
        <v>84</v>
      </c>
      <c r="AY204" s="271" t="s">
        <v>122</v>
      </c>
    </row>
    <row r="205" s="2" customFormat="1" ht="76.35" customHeight="1">
      <c r="A205" s="38"/>
      <c r="B205" s="39"/>
      <c r="C205" s="236" t="s">
        <v>335</v>
      </c>
      <c r="D205" s="236" t="s">
        <v>125</v>
      </c>
      <c r="E205" s="237" t="s">
        <v>336</v>
      </c>
      <c r="F205" s="238" t="s">
        <v>337</v>
      </c>
      <c r="G205" s="239" t="s">
        <v>258</v>
      </c>
      <c r="H205" s="240">
        <v>8</v>
      </c>
      <c r="I205" s="241"/>
      <c r="J205" s="242">
        <f>ROUND(I205*H205,2)</f>
        <v>0</v>
      </c>
      <c r="K205" s="243"/>
      <c r="L205" s="44"/>
      <c r="M205" s="244" t="s">
        <v>1</v>
      </c>
      <c r="N205" s="245" t="s">
        <v>41</v>
      </c>
      <c r="O205" s="91"/>
      <c r="P205" s="246">
        <f>O205*H205</f>
        <v>0</v>
      </c>
      <c r="Q205" s="246">
        <v>0</v>
      </c>
      <c r="R205" s="246">
        <f>Q205*H205</f>
        <v>0</v>
      </c>
      <c r="S205" s="246">
        <v>0</v>
      </c>
      <c r="T205" s="24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8" t="s">
        <v>147</v>
      </c>
      <c r="AT205" s="248" t="s">
        <v>125</v>
      </c>
      <c r="AU205" s="248" t="s">
        <v>86</v>
      </c>
      <c r="AY205" s="17" t="s">
        <v>122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7" t="s">
        <v>84</v>
      </c>
      <c r="BK205" s="249">
        <f>ROUND(I205*H205,2)</f>
        <v>0</v>
      </c>
      <c r="BL205" s="17" t="s">
        <v>147</v>
      </c>
      <c r="BM205" s="248" t="s">
        <v>338</v>
      </c>
    </row>
    <row r="206" s="14" customFormat="1">
      <c r="A206" s="14"/>
      <c r="B206" s="261"/>
      <c r="C206" s="262"/>
      <c r="D206" s="252" t="s">
        <v>131</v>
      </c>
      <c r="E206" s="263" t="s">
        <v>1</v>
      </c>
      <c r="F206" s="264" t="s">
        <v>339</v>
      </c>
      <c r="G206" s="262"/>
      <c r="H206" s="265">
        <v>8</v>
      </c>
      <c r="I206" s="266"/>
      <c r="J206" s="262"/>
      <c r="K206" s="262"/>
      <c r="L206" s="267"/>
      <c r="M206" s="268"/>
      <c r="N206" s="269"/>
      <c r="O206" s="269"/>
      <c r="P206" s="269"/>
      <c r="Q206" s="269"/>
      <c r="R206" s="269"/>
      <c r="S206" s="269"/>
      <c r="T206" s="27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1" t="s">
        <v>131</v>
      </c>
      <c r="AU206" s="271" t="s">
        <v>86</v>
      </c>
      <c r="AV206" s="14" t="s">
        <v>86</v>
      </c>
      <c r="AW206" s="14" t="s">
        <v>32</v>
      </c>
      <c r="AX206" s="14" t="s">
        <v>84</v>
      </c>
      <c r="AY206" s="271" t="s">
        <v>122</v>
      </c>
    </row>
    <row r="207" s="2" customFormat="1" ht="24.15" customHeight="1">
      <c r="A207" s="38"/>
      <c r="B207" s="39"/>
      <c r="C207" s="236" t="s">
        <v>340</v>
      </c>
      <c r="D207" s="236" t="s">
        <v>125</v>
      </c>
      <c r="E207" s="237" t="s">
        <v>341</v>
      </c>
      <c r="F207" s="238" t="s">
        <v>342</v>
      </c>
      <c r="G207" s="239" t="s">
        <v>258</v>
      </c>
      <c r="H207" s="240">
        <v>180</v>
      </c>
      <c r="I207" s="241"/>
      <c r="J207" s="242">
        <f>ROUND(I207*H207,2)</f>
        <v>0</v>
      </c>
      <c r="K207" s="243"/>
      <c r="L207" s="44"/>
      <c r="M207" s="244" t="s">
        <v>1</v>
      </c>
      <c r="N207" s="245" t="s">
        <v>41</v>
      </c>
      <c r="O207" s="91"/>
      <c r="P207" s="246">
        <f>O207*H207</f>
        <v>0</v>
      </c>
      <c r="Q207" s="246">
        <v>0</v>
      </c>
      <c r="R207" s="246">
        <f>Q207*H207</f>
        <v>0</v>
      </c>
      <c r="S207" s="246">
        <v>0</v>
      </c>
      <c r="T207" s="24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8" t="s">
        <v>147</v>
      </c>
      <c r="AT207" s="248" t="s">
        <v>125</v>
      </c>
      <c r="AU207" s="248" t="s">
        <v>86</v>
      </c>
      <c r="AY207" s="17" t="s">
        <v>122</v>
      </c>
      <c r="BE207" s="249">
        <f>IF(N207="základní",J207,0)</f>
        <v>0</v>
      </c>
      <c r="BF207" s="249">
        <f>IF(N207="snížená",J207,0)</f>
        <v>0</v>
      </c>
      <c r="BG207" s="249">
        <f>IF(N207="zákl. přenesená",J207,0)</f>
        <v>0</v>
      </c>
      <c r="BH207" s="249">
        <f>IF(N207="sníž. přenesená",J207,0)</f>
        <v>0</v>
      </c>
      <c r="BI207" s="249">
        <f>IF(N207="nulová",J207,0)</f>
        <v>0</v>
      </c>
      <c r="BJ207" s="17" t="s">
        <v>84</v>
      </c>
      <c r="BK207" s="249">
        <f>ROUND(I207*H207,2)</f>
        <v>0</v>
      </c>
      <c r="BL207" s="17" t="s">
        <v>147</v>
      </c>
      <c r="BM207" s="248" t="s">
        <v>343</v>
      </c>
    </row>
    <row r="208" s="14" customFormat="1">
      <c r="A208" s="14"/>
      <c r="B208" s="261"/>
      <c r="C208" s="262"/>
      <c r="D208" s="252" t="s">
        <v>131</v>
      </c>
      <c r="E208" s="263" t="s">
        <v>1</v>
      </c>
      <c r="F208" s="264" t="s">
        <v>344</v>
      </c>
      <c r="G208" s="262"/>
      <c r="H208" s="265">
        <v>180</v>
      </c>
      <c r="I208" s="266"/>
      <c r="J208" s="262"/>
      <c r="K208" s="262"/>
      <c r="L208" s="267"/>
      <c r="M208" s="268"/>
      <c r="N208" s="269"/>
      <c r="O208" s="269"/>
      <c r="P208" s="269"/>
      <c r="Q208" s="269"/>
      <c r="R208" s="269"/>
      <c r="S208" s="269"/>
      <c r="T208" s="27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1" t="s">
        <v>131</v>
      </c>
      <c r="AU208" s="271" t="s">
        <v>86</v>
      </c>
      <c r="AV208" s="14" t="s">
        <v>86</v>
      </c>
      <c r="AW208" s="14" t="s">
        <v>32</v>
      </c>
      <c r="AX208" s="14" t="s">
        <v>84</v>
      </c>
      <c r="AY208" s="271" t="s">
        <v>122</v>
      </c>
    </row>
    <row r="209" s="2" customFormat="1" ht="37.8" customHeight="1">
      <c r="A209" s="38"/>
      <c r="B209" s="39"/>
      <c r="C209" s="236" t="s">
        <v>345</v>
      </c>
      <c r="D209" s="236" t="s">
        <v>125</v>
      </c>
      <c r="E209" s="237" t="s">
        <v>346</v>
      </c>
      <c r="F209" s="238" t="s">
        <v>347</v>
      </c>
      <c r="G209" s="239" t="s">
        <v>206</v>
      </c>
      <c r="H209" s="240">
        <v>27</v>
      </c>
      <c r="I209" s="241"/>
      <c r="J209" s="242">
        <f>ROUND(I209*H209,2)</f>
        <v>0</v>
      </c>
      <c r="K209" s="243"/>
      <c r="L209" s="44"/>
      <c r="M209" s="244" t="s">
        <v>1</v>
      </c>
      <c r="N209" s="245" t="s">
        <v>41</v>
      </c>
      <c r="O209" s="91"/>
      <c r="P209" s="246">
        <f>O209*H209</f>
        <v>0</v>
      </c>
      <c r="Q209" s="246">
        <v>0</v>
      </c>
      <c r="R209" s="246">
        <f>Q209*H209</f>
        <v>0</v>
      </c>
      <c r="S209" s="246">
        <v>0</v>
      </c>
      <c r="T209" s="24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8" t="s">
        <v>147</v>
      </c>
      <c r="AT209" s="248" t="s">
        <v>125</v>
      </c>
      <c r="AU209" s="248" t="s">
        <v>86</v>
      </c>
      <c r="AY209" s="17" t="s">
        <v>122</v>
      </c>
      <c r="BE209" s="249">
        <f>IF(N209="základní",J209,0)</f>
        <v>0</v>
      </c>
      <c r="BF209" s="249">
        <f>IF(N209="snížená",J209,0)</f>
        <v>0</v>
      </c>
      <c r="BG209" s="249">
        <f>IF(N209="zákl. přenesená",J209,0)</f>
        <v>0</v>
      </c>
      <c r="BH209" s="249">
        <f>IF(N209="sníž. přenesená",J209,0)</f>
        <v>0</v>
      </c>
      <c r="BI209" s="249">
        <f>IF(N209="nulová",J209,0)</f>
        <v>0</v>
      </c>
      <c r="BJ209" s="17" t="s">
        <v>84</v>
      </c>
      <c r="BK209" s="249">
        <f>ROUND(I209*H209,2)</f>
        <v>0</v>
      </c>
      <c r="BL209" s="17" t="s">
        <v>147</v>
      </c>
      <c r="BM209" s="248" t="s">
        <v>348</v>
      </c>
    </row>
    <row r="210" s="14" customFormat="1">
      <c r="A210" s="14"/>
      <c r="B210" s="261"/>
      <c r="C210" s="262"/>
      <c r="D210" s="252" t="s">
        <v>131</v>
      </c>
      <c r="E210" s="263" t="s">
        <v>1</v>
      </c>
      <c r="F210" s="264" t="s">
        <v>349</v>
      </c>
      <c r="G210" s="262"/>
      <c r="H210" s="265">
        <v>27</v>
      </c>
      <c r="I210" s="266"/>
      <c r="J210" s="262"/>
      <c r="K210" s="262"/>
      <c r="L210" s="267"/>
      <c r="M210" s="268"/>
      <c r="N210" s="269"/>
      <c r="O210" s="269"/>
      <c r="P210" s="269"/>
      <c r="Q210" s="269"/>
      <c r="R210" s="269"/>
      <c r="S210" s="269"/>
      <c r="T210" s="27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1" t="s">
        <v>131</v>
      </c>
      <c r="AU210" s="271" t="s">
        <v>86</v>
      </c>
      <c r="AV210" s="14" t="s">
        <v>86</v>
      </c>
      <c r="AW210" s="14" t="s">
        <v>32</v>
      </c>
      <c r="AX210" s="14" t="s">
        <v>84</v>
      </c>
      <c r="AY210" s="271" t="s">
        <v>122</v>
      </c>
    </row>
    <row r="211" s="2" customFormat="1" ht="24.15" customHeight="1">
      <c r="A211" s="38"/>
      <c r="B211" s="39"/>
      <c r="C211" s="236" t="s">
        <v>350</v>
      </c>
      <c r="D211" s="236" t="s">
        <v>125</v>
      </c>
      <c r="E211" s="237" t="s">
        <v>351</v>
      </c>
      <c r="F211" s="238" t="s">
        <v>352</v>
      </c>
      <c r="G211" s="239" t="s">
        <v>206</v>
      </c>
      <c r="H211" s="240">
        <v>27</v>
      </c>
      <c r="I211" s="241"/>
      <c r="J211" s="242">
        <f>ROUND(I211*H211,2)</f>
        <v>0</v>
      </c>
      <c r="K211" s="243"/>
      <c r="L211" s="44"/>
      <c r="M211" s="244" t="s">
        <v>1</v>
      </c>
      <c r="N211" s="245" t="s">
        <v>41</v>
      </c>
      <c r="O211" s="91"/>
      <c r="P211" s="246">
        <f>O211*H211</f>
        <v>0</v>
      </c>
      <c r="Q211" s="246">
        <v>0</v>
      </c>
      <c r="R211" s="246">
        <f>Q211*H211</f>
        <v>0</v>
      </c>
      <c r="S211" s="246">
        <v>0</v>
      </c>
      <c r="T211" s="24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8" t="s">
        <v>147</v>
      </c>
      <c r="AT211" s="248" t="s">
        <v>125</v>
      </c>
      <c r="AU211" s="248" t="s">
        <v>86</v>
      </c>
      <c r="AY211" s="17" t="s">
        <v>122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7" t="s">
        <v>84</v>
      </c>
      <c r="BK211" s="249">
        <f>ROUND(I211*H211,2)</f>
        <v>0</v>
      </c>
      <c r="BL211" s="17" t="s">
        <v>147</v>
      </c>
      <c r="BM211" s="248" t="s">
        <v>353</v>
      </c>
    </row>
    <row r="212" s="13" customFormat="1">
      <c r="A212" s="13"/>
      <c r="B212" s="250"/>
      <c r="C212" s="251"/>
      <c r="D212" s="252" t="s">
        <v>131</v>
      </c>
      <c r="E212" s="253" t="s">
        <v>1</v>
      </c>
      <c r="F212" s="254" t="s">
        <v>354</v>
      </c>
      <c r="G212" s="251"/>
      <c r="H212" s="253" t="s">
        <v>1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0" t="s">
        <v>131</v>
      </c>
      <c r="AU212" s="260" t="s">
        <v>86</v>
      </c>
      <c r="AV212" s="13" t="s">
        <v>84</v>
      </c>
      <c r="AW212" s="13" t="s">
        <v>32</v>
      </c>
      <c r="AX212" s="13" t="s">
        <v>76</v>
      </c>
      <c r="AY212" s="260" t="s">
        <v>122</v>
      </c>
    </row>
    <row r="213" s="14" customFormat="1">
      <c r="A213" s="14"/>
      <c r="B213" s="261"/>
      <c r="C213" s="262"/>
      <c r="D213" s="252" t="s">
        <v>131</v>
      </c>
      <c r="E213" s="263" t="s">
        <v>1</v>
      </c>
      <c r="F213" s="264" t="s">
        <v>355</v>
      </c>
      <c r="G213" s="262"/>
      <c r="H213" s="265">
        <v>27</v>
      </c>
      <c r="I213" s="266"/>
      <c r="J213" s="262"/>
      <c r="K213" s="262"/>
      <c r="L213" s="267"/>
      <c r="M213" s="268"/>
      <c r="N213" s="269"/>
      <c r="O213" s="269"/>
      <c r="P213" s="269"/>
      <c r="Q213" s="269"/>
      <c r="R213" s="269"/>
      <c r="S213" s="269"/>
      <c r="T213" s="27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1" t="s">
        <v>131</v>
      </c>
      <c r="AU213" s="271" t="s">
        <v>86</v>
      </c>
      <c r="AV213" s="14" t="s">
        <v>86</v>
      </c>
      <c r="AW213" s="14" t="s">
        <v>32</v>
      </c>
      <c r="AX213" s="14" t="s">
        <v>84</v>
      </c>
      <c r="AY213" s="271" t="s">
        <v>122</v>
      </c>
    </row>
    <row r="214" s="12" customFormat="1" ht="22.8" customHeight="1">
      <c r="A214" s="12"/>
      <c r="B214" s="220"/>
      <c r="C214" s="221"/>
      <c r="D214" s="222" t="s">
        <v>75</v>
      </c>
      <c r="E214" s="234" t="s">
        <v>295</v>
      </c>
      <c r="F214" s="234" t="s">
        <v>356</v>
      </c>
      <c r="G214" s="221"/>
      <c r="H214" s="221"/>
      <c r="I214" s="224"/>
      <c r="J214" s="235">
        <f>BK214</f>
        <v>0</v>
      </c>
      <c r="K214" s="221"/>
      <c r="L214" s="226"/>
      <c r="M214" s="227"/>
      <c r="N214" s="228"/>
      <c r="O214" s="228"/>
      <c r="P214" s="229">
        <f>SUM(P215:P219)</f>
        <v>0</v>
      </c>
      <c r="Q214" s="228"/>
      <c r="R214" s="229">
        <f>SUM(R215:R219)</f>
        <v>2.3624999999999998</v>
      </c>
      <c r="S214" s="228"/>
      <c r="T214" s="230">
        <f>SUM(T215:T219)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31" t="s">
        <v>84</v>
      </c>
      <c r="AT214" s="232" t="s">
        <v>75</v>
      </c>
      <c r="AU214" s="232" t="s">
        <v>84</v>
      </c>
      <c r="AY214" s="231" t="s">
        <v>122</v>
      </c>
      <c r="BK214" s="233">
        <f>SUM(BK215:BK219)</f>
        <v>0</v>
      </c>
    </row>
    <row r="215" s="2" customFormat="1" ht="37.8" customHeight="1">
      <c r="A215" s="38"/>
      <c r="B215" s="39"/>
      <c r="C215" s="236" t="s">
        <v>357</v>
      </c>
      <c r="D215" s="236" t="s">
        <v>125</v>
      </c>
      <c r="E215" s="237" t="s">
        <v>358</v>
      </c>
      <c r="F215" s="238" t="s">
        <v>359</v>
      </c>
      <c r="G215" s="239" t="s">
        <v>258</v>
      </c>
      <c r="H215" s="240">
        <v>75</v>
      </c>
      <c r="I215" s="241"/>
      <c r="J215" s="242">
        <f>ROUND(I215*H215,2)</f>
        <v>0</v>
      </c>
      <c r="K215" s="243"/>
      <c r="L215" s="44"/>
      <c r="M215" s="244" t="s">
        <v>1</v>
      </c>
      <c r="N215" s="245" t="s">
        <v>41</v>
      </c>
      <c r="O215" s="91"/>
      <c r="P215" s="246">
        <f>O215*H215</f>
        <v>0</v>
      </c>
      <c r="Q215" s="246">
        <v>0</v>
      </c>
      <c r="R215" s="246">
        <f>Q215*H215</f>
        <v>0</v>
      </c>
      <c r="S215" s="246">
        <v>0</v>
      </c>
      <c r="T215" s="24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8" t="s">
        <v>147</v>
      </c>
      <c r="AT215" s="248" t="s">
        <v>125</v>
      </c>
      <c r="AU215" s="248" t="s">
        <v>86</v>
      </c>
      <c r="AY215" s="17" t="s">
        <v>122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7" t="s">
        <v>84</v>
      </c>
      <c r="BK215" s="249">
        <f>ROUND(I215*H215,2)</f>
        <v>0</v>
      </c>
      <c r="BL215" s="17" t="s">
        <v>147</v>
      </c>
      <c r="BM215" s="248" t="s">
        <v>360</v>
      </c>
    </row>
    <row r="216" s="14" customFormat="1">
      <c r="A216" s="14"/>
      <c r="B216" s="261"/>
      <c r="C216" s="262"/>
      <c r="D216" s="252" t="s">
        <v>131</v>
      </c>
      <c r="E216" s="263" t="s">
        <v>1</v>
      </c>
      <c r="F216" s="264" t="s">
        <v>361</v>
      </c>
      <c r="G216" s="262"/>
      <c r="H216" s="265">
        <v>75</v>
      </c>
      <c r="I216" s="266"/>
      <c r="J216" s="262"/>
      <c r="K216" s="262"/>
      <c r="L216" s="267"/>
      <c r="M216" s="268"/>
      <c r="N216" s="269"/>
      <c r="O216" s="269"/>
      <c r="P216" s="269"/>
      <c r="Q216" s="269"/>
      <c r="R216" s="269"/>
      <c r="S216" s="269"/>
      <c r="T216" s="27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1" t="s">
        <v>131</v>
      </c>
      <c r="AU216" s="271" t="s">
        <v>86</v>
      </c>
      <c r="AV216" s="14" t="s">
        <v>86</v>
      </c>
      <c r="AW216" s="14" t="s">
        <v>32</v>
      </c>
      <c r="AX216" s="14" t="s">
        <v>84</v>
      </c>
      <c r="AY216" s="271" t="s">
        <v>122</v>
      </c>
    </row>
    <row r="217" s="2" customFormat="1" ht="14.4" customHeight="1">
      <c r="A217" s="38"/>
      <c r="B217" s="39"/>
      <c r="C217" s="286" t="s">
        <v>362</v>
      </c>
      <c r="D217" s="286" t="s">
        <v>250</v>
      </c>
      <c r="E217" s="287" t="s">
        <v>363</v>
      </c>
      <c r="F217" s="288" t="s">
        <v>364</v>
      </c>
      <c r="G217" s="289" t="s">
        <v>206</v>
      </c>
      <c r="H217" s="290">
        <v>11.25</v>
      </c>
      <c r="I217" s="291"/>
      <c r="J217" s="292">
        <f>ROUND(I217*H217,2)</f>
        <v>0</v>
      </c>
      <c r="K217" s="293"/>
      <c r="L217" s="294"/>
      <c r="M217" s="295" t="s">
        <v>1</v>
      </c>
      <c r="N217" s="296" t="s">
        <v>41</v>
      </c>
      <c r="O217" s="91"/>
      <c r="P217" s="246">
        <f>O217*H217</f>
        <v>0</v>
      </c>
      <c r="Q217" s="246">
        <v>0.20999999999999999</v>
      </c>
      <c r="R217" s="246">
        <f>Q217*H217</f>
        <v>2.3624999999999998</v>
      </c>
      <c r="S217" s="246">
        <v>0</v>
      </c>
      <c r="T217" s="24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8" t="s">
        <v>138</v>
      </c>
      <c r="AT217" s="248" t="s">
        <v>250</v>
      </c>
      <c r="AU217" s="248" t="s">
        <v>86</v>
      </c>
      <c r="AY217" s="17" t="s">
        <v>122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7" t="s">
        <v>84</v>
      </c>
      <c r="BK217" s="249">
        <f>ROUND(I217*H217,2)</f>
        <v>0</v>
      </c>
      <c r="BL217" s="17" t="s">
        <v>147</v>
      </c>
      <c r="BM217" s="248" t="s">
        <v>365</v>
      </c>
    </row>
    <row r="218" s="14" customFormat="1">
      <c r="A218" s="14"/>
      <c r="B218" s="261"/>
      <c r="C218" s="262"/>
      <c r="D218" s="252" t="s">
        <v>131</v>
      </c>
      <c r="E218" s="263" t="s">
        <v>1</v>
      </c>
      <c r="F218" s="264" t="s">
        <v>361</v>
      </c>
      <c r="G218" s="262"/>
      <c r="H218" s="265">
        <v>75</v>
      </c>
      <c r="I218" s="266"/>
      <c r="J218" s="262"/>
      <c r="K218" s="262"/>
      <c r="L218" s="267"/>
      <c r="M218" s="268"/>
      <c r="N218" s="269"/>
      <c r="O218" s="269"/>
      <c r="P218" s="269"/>
      <c r="Q218" s="269"/>
      <c r="R218" s="269"/>
      <c r="S218" s="269"/>
      <c r="T218" s="27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1" t="s">
        <v>131</v>
      </c>
      <c r="AU218" s="271" t="s">
        <v>86</v>
      </c>
      <c r="AV218" s="14" t="s">
        <v>86</v>
      </c>
      <c r="AW218" s="14" t="s">
        <v>32</v>
      </c>
      <c r="AX218" s="14" t="s">
        <v>84</v>
      </c>
      <c r="AY218" s="271" t="s">
        <v>122</v>
      </c>
    </row>
    <row r="219" s="14" customFormat="1">
      <c r="A219" s="14"/>
      <c r="B219" s="261"/>
      <c r="C219" s="262"/>
      <c r="D219" s="252" t="s">
        <v>131</v>
      </c>
      <c r="E219" s="262"/>
      <c r="F219" s="264" t="s">
        <v>366</v>
      </c>
      <c r="G219" s="262"/>
      <c r="H219" s="265">
        <v>11.25</v>
      </c>
      <c r="I219" s="266"/>
      <c r="J219" s="262"/>
      <c r="K219" s="262"/>
      <c r="L219" s="267"/>
      <c r="M219" s="268"/>
      <c r="N219" s="269"/>
      <c r="O219" s="269"/>
      <c r="P219" s="269"/>
      <c r="Q219" s="269"/>
      <c r="R219" s="269"/>
      <c r="S219" s="269"/>
      <c r="T219" s="27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1" t="s">
        <v>131</v>
      </c>
      <c r="AU219" s="271" t="s">
        <v>86</v>
      </c>
      <c r="AV219" s="14" t="s">
        <v>86</v>
      </c>
      <c r="AW219" s="14" t="s">
        <v>4</v>
      </c>
      <c r="AX219" s="14" t="s">
        <v>84</v>
      </c>
      <c r="AY219" s="271" t="s">
        <v>122</v>
      </c>
    </row>
    <row r="220" s="12" customFormat="1" ht="22.8" customHeight="1">
      <c r="A220" s="12"/>
      <c r="B220" s="220"/>
      <c r="C220" s="221"/>
      <c r="D220" s="222" t="s">
        <v>75</v>
      </c>
      <c r="E220" s="234" t="s">
        <v>86</v>
      </c>
      <c r="F220" s="234" t="s">
        <v>367</v>
      </c>
      <c r="G220" s="221"/>
      <c r="H220" s="221"/>
      <c r="I220" s="224"/>
      <c r="J220" s="235">
        <f>BK220</f>
        <v>0</v>
      </c>
      <c r="K220" s="221"/>
      <c r="L220" s="226"/>
      <c r="M220" s="227"/>
      <c r="N220" s="228"/>
      <c r="O220" s="228"/>
      <c r="P220" s="229">
        <f>SUM(P221:P226)</f>
        <v>0</v>
      </c>
      <c r="Q220" s="228"/>
      <c r="R220" s="229">
        <f>SUM(R221:R226)</f>
        <v>0.0086800000000000002</v>
      </c>
      <c r="S220" s="228"/>
      <c r="T220" s="230">
        <f>SUM(T221:T226)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31" t="s">
        <v>84</v>
      </c>
      <c r="AT220" s="232" t="s">
        <v>75</v>
      </c>
      <c r="AU220" s="232" t="s">
        <v>84</v>
      </c>
      <c r="AY220" s="231" t="s">
        <v>122</v>
      </c>
      <c r="BK220" s="233">
        <f>SUM(BK221:BK226)</f>
        <v>0</v>
      </c>
    </row>
    <row r="221" s="2" customFormat="1" ht="24.15" customHeight="1">
      <c r="A221" s="38"/>
      <c r="B221" s="39"/>
      <c r="C221" s="236" t="s">
        <v>368</v>
      </c>
      <c r="D221" s="236" t="s">
        <v>125</v>
      </c>
      <c r="E221" s="237" t="s">
        <v>369</v>
      </c>
      <c r="F221" s="238" t="s">
        <v>370</v>
      </c>
      <c r="G221" s="239" t="s">
        <v>206</v>
      </c>
      <c r="H221" s="240">
        <v>0.47999999999999998</v>
      </c>
      <c r="I221" s="241"/>
      <c r="J221" s="242">
        <f>ROUND(I221*H221,2)</f>
        <v>0</v>
      </c>
      <c r="K221" s="243"/>
      <c r="L221" s="44"/>
      <c r="M221" s="244" t="s">
        <v>1</v>
      </c>
      <c r="N221" s="245" t="s">
        <v>41</v>
      </c>
      <c r="O221" s="91"/>
      <c r="P221" s="246">
        <f>O221*H221</f>
        <v>0</v>
      </c>
      <c r="Q221" s="246">
        <v>0</v>
      </c>
      <c r="R221" s="246">
        <f>Q221*H221</f>
        <v>0</v>
      </c>
      <c r="S221" s="246">
        <v>0</v>
      </c>
      <c r="T221" s="24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8" t="s">
        <v>147</v>
      </c>
      <c r="AT221" s="248" t="s">
        <v>125</v>
      </c>
      <c r="AU221" s="248" t="s">
        <v>86</v>
      </c>
      <c r="AY221" s="17" t="s">
        <v>122</v>
      </c>
      <c r="BE221" s="249">
        <f>IF(N221="základní",J221,0)</f>
        <v>0</v>
      </c>
      <c r="BF221" s="249">
        <f>IF(N221="snížená",J221,0)</f>
        <v>0</v>
      </c>
      <c r="BG221" s="249">
        <f>IF(N221="zákl. přenesená",J221,0)</f>
        <v>0</v>
      </c>
      <c r="BH221" s="249">
        <f>IF(N221="sníž. přenesená",J221,0)</f>
        <v>0</v>
      </c>
      <c r="BI221" s="249">
        <f>IF(N221="nulová",J221,0)</f>
        <v>0</v>
      </c>
      <c r="BJ221" s="17" t="s">
        <v>84</v>
      </c>
      <c r="BK221" s="249">
        <f>ROUND(I221*H221,2)</f>
        <v>0</v>
      </c>
      <c r="BL221" s="17" t="s">
        <v>147</v>
      </c>
      <c r="BM221" s="248" t="s">
        <v>371</v>
      </c>
    </row>
    <row r="222" s="13" customFormat="1">
      <c r="A222" s="13"/>
      <c r="B222" s="250"/>
      <c r="C222" s="251"/>
      <c r="D222" s="252" t="s">
        <v>131</v>
      </c>
      <c r="E222" s="253" t="s">
        <v>1</v>
      </c>
      <c r="F222" s="254" t="s">
        <v>372</v>
      </c>
      <c r="G222" s="251"/>
      <c r="H222" s="253" t="s">
        <v>1</v>
      </c>
      <c r="I222" s="255"/>
      <c r="J222" s="251"/>
      <c r="K222" s="251"/>
      <c r="L222" s="256"/>
      <c r="M222" s="257"/>
      <c r="N222" s="258"/>
      <c r="O222" s="258"/>
      <c r="P222" s="258"/>
      <c r="Q222" s="258"/>
      <c r="R222" s="258"/>
      <c r="S222" s="258"/>
      <c r="T222" s="25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0" t="s">
        <v>131</v>
      </c>
      <c r="AU222" s="260" t="s">
        <v>86</v>
      </c>
      <c r="AV222" s="13" t="s">
        <v>84</v>
      </c>
      <c r="AW222" s="13" t="s">
        <v>32</v>
      </c>
      <c r="AX222" s="13" t="s">
        <v>76</v>
      </c>
      <c r="AY222" s="260" t="s">
        <v>122</v>
      </c>
    </row>
    <row r="223" s="14" customFormat="1">
      <c r="A223" s="14"/>
      <c r="B223" s="261"/>
      <c r="C223" s="262"/>
      <c r="D223" s="252" t="s">
        <v>131</v>
      </c>
      <c r="E223" s="263" t="s">
        <v>1</v>
      </c>
      <c r="F223" s="264" t="s">
        <v>227</v>
      </c>
      <c r="G223" s="262"/>
      <c r="H223" s="265">
        <v>0.47999999999999998</v>
      </c>
      <c r="I223" s="266"/>
      <c r="J223" s="262"/>
      <c r="K223" s="262"/>
      <c r="L223" s="267"/>
      <c r="M223" s="268"/>
      <c r="N223" s="269"/>
      <c r="O223" s="269"/>
      <c r="P223" s="269"/>
      <c r="Q223" s="269"/>
      <c r="R223" s="269"/>
      <c r="S223" s="269"/>
      <c r="T223" s="27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1" t="s">
        <v>131</v>
      </c>
      <c r="AU223" s="271" t="s">
        <v>86</v>
      </c>
      <c r="AV223" s="14" t="s">
        <v>86</v>
      </c>
      <c r="AW223" s="14" t="s">
        <v>32</v>
      </c>
      <c r="AX223" s="14" t="s">
        <v>84</v>
      </c>
      <c r="AY223" s="271" t="s">
        <v>122</v>
      </c>
    </row>
    <row r="224" s="2" customFormat="1" ht="49.05" customHeight="1">
      <c r="A224" s="38"/>
      <c r="B224" s="39"/>
      <c r="C224" s="236" t="s">
        <v>373</v>
      </c>
      <c r="D224" s="236" t="s">
        <v>125</v>
      </c>
      <c r="E224" s="237" t="s">
        <v>374</v>
      </c>
      <c r="F224" s="238" t="s">
        <v>375</v>
      </c>
      <c r="G224" s="239" t="s">
        <v>321</v>
      </c>
      <c r="H224" s="240">
        <v>4</v>
      </c>
      <c r="I224" s="241"/>
      <c r="J224" s="242">
        <f>ROUND(I224*H224,2)</f>
        <v>0</v>
      </c>
      <c r="K224" s="243"/>
      <c r="L224" s="44"/>
      <c r="M224" s="244" t="s">
        <v>1</v>
      </c>
      <c r="N224" s="245" t="s">
        <v>41</v>
      </c>
      <c r="O224" s="91"/>
      <c r="P224" s="246">
        <f>O224*H224</f>
        <v>0</v>
      </c>
      <c r="Q224" s="246">
        <v>0.0021700000000000001</v>
      </c>
      <c r="R224" s="246">
        <f>Q224*H224</f>
        <v>0.0086800000000000002</v>
      </c>
      <c r="S224" s="246">
        <v>0</v>
      </c>
      <c r="T224" s="24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8" t="s">
        <v>147</v>
      </c>
      <c r="AT224" s="248" t="s">
        <v>125</v>
      </c>
      <c r="AU224" s="248" t="s">
        <v>86</v>
      </c>
      <c r="AY224" s="17" t="s">
        <v>122</v>
      </c>
      <c r="BE224" s="249">
        <f>IF(N224="základní",J224,0)</f>
        <v>0</v>
      </c>
      <c r="BF224" s="249">
        <f>IF(N224="snížená",J224,0)</f>
        <v>0</v>
      </c>
      <c r="BG224" s="249">
        <f>IF(N224="zákl. přenesená",J224,0)</f>
        <v>0</v>
      </c>
      <c r="BH224" s="249">
        <f>IF(N224="sníž. přenesená",J224,0)</f>
        <v>0</v>
      </c>
      <c r="BI224" s="249">
        <f>IF(N224="nulová",J224,0)</f>
        <v>0</v>
      </c>
      <c r="BJ224" s="17" t="s">
        <v>84</v>
      </c>
      <c r="BK224" s="249">
        <f>ROUND(I224*H224,2)</f>
        <v>0</v>
      </c>
      <c r="BL224" s="17" t="s">
        <v>147</v>
      </c>
      <c r="BM224" s="248" t="s">
        <v>376</v>
      </c>
    </row>
    <row r="225" s="13" customFormat="1">
      <c r="A225" s="13"/>
      <c r="B225" s="250"/>
      <c r="C225" s="251"/>
      <c r="D225" s="252" t="s">
        <v>131</v>
      </c>
      <c r="E225" s="253" t="s">
        <v>1</v>
      </c>
      <c r="F225" s="254" t="s">
        <v>372</v>
      </c>
      <c r="G225" s="251"/>
      <c r="H225" s="253" t="s">
        <v>1</v>
      </c>
      <c r="I225" s="255"/>
      <c r="J225" s="251"/>
      <c r="K225" s="251"/>
      <c r="L225" s="256"/>
      <c r="M225" s="257"/>
      <c r="N225" s="258"/>
      <c r="O225" s="258"/>
      <c r="P225" s="258"/>
      <c r="Q225" s="258"/>
      <c r="R225" s="258"/>
      <c r="S225" s="258"/>
      <c r="T225" s="25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0" t="s">
        <v>131</v>
      </c>
      <c r="AU225" s="260" t="s">
        <v>86</v>
      </c>
      <c r="AV225" s="13" t="s">
        <v>84</v>
      </c>
      <c r="AW225" s="13" t="s">
        <v>32</v>
      </c>
      <c r="AX225" s="13" t="s">
        <v>76</v>
      </c>
      <c r="AY225" s="260" t="s">
        <v>122</v>
      </c>
    </row>
    <row r="226" s="14" customFormat="1">
      <c r="A226" s="14"/>
      <c r="B226" s="261"/>
      <c r="C226" s="262"/>
      <c r="D226" s="252" t="s">
        <v>131</v>
      </c>
      <c r="E226" s="263" t="s">
        <v>1</v>
      </c>
      <c r="F226" s="264" t="s">
        <v>147</v>
      </c>
      <c r="G226" s="262"/>
      <c r="H226" s="265">
        <v>4</v>
      </c>
      <c r="I226" s="266"/>
      <c r="J226" s="262"/>
      <c r="K226" s="262"/>
      <c r="L226" s="267"/>
      <c r="M226" s="268"/>
      <c r="N226" s="269"/>
      <c r="O226" s="269"/>
      <c r="P226" s="269"/>
      <c r="Q226" s="269"/>
      <c r="R226" s="269"/>
      <c r="S226" s="269"/>
      <c r="T226" s="27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1" t="s">
        <v>131</v>
      </c>
      <c r="AU226" s="271" t="s">
        <v>86</v>
      </c>
      <c r="AV226" s="14" t="s">
        <v>86</v>
      </c>
      <c r="AW226" s="14" t="s">
        <v>32</v>
      </c>
      <c r="AX226" s="14" t="s">
        <v>84</v>
      </c>
      <c r="AY226" s="271" t="s">
        <v>122</v>
      </c>
    </row>
    <row r="227" s="12" customFormat="1" ht="22.8" customHeight="1">
      <c r="A227" s="12"/>
      <c r="B227" s="220"/>
      <c r="C227" s="221"/>
      <c r="D227" s="222" t="s">
        <v>75</v>
      </c>
      <c r="E227" s="234" t="s">
        <v>7</v>
      </c>
      <c r="F227" s="234" t="s">
        <v>377</v>
      </c>
      <c r="G227" s="221"/>
      <c r="H227" s="221"/>
      <c r="I227" s="224"/>
      <c r="J227" s="235">
        <f>BK227</f>
        <v>0</v>
      </c>
      <c r="K227" s="221"/>
      <c r="L227" s="226"/>
      <c r="M227" s="227"/>
      <c r="N227" s="228"/>
      <c r="O227" s="228"/>
      <c r="P227" s="229">
        <f>SUM(P228:P242)</f>
        <v>0</v>
      </c>
      <c r="Q227" s="228"/>
      <c r="R227" s="229">
        <f>SUM(R228:R242)</f>
        <v>19.218411969999998</v>
      </c>
      <c r="S227" s="228"/>
      <c r="T227" s="230">
        <f>SUM(T228:T242)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31" t="s">
        <v>84</v>
      </c>
      <c r="AT227" s="232" t="s">
        <v>75</v>
      </c>
      <c r="AU227" s="232" t="s">
        <v>84</v>
      </c>
      <c r="AY227" s="231" t="s">
        <v>122</v>
      </c>
      <c r="BK227" s="233">
        <f>SUM(BK228:BK242)</f>
        <v>0</v>
      </c>
    </row>
    <row r="228" s="2" customFormat="1" ht="37.8" customHeight="1">
      <c r="A228" s="38"/>
      <c r="B228" s="39"/>
      <c r="C228" s="236" t="s">
        <v>378</v>
      </c>
      <c r="D228" s="236" t="s">
        <v>125</v>
      </c>
      <c r="E228" s="237" t="s">
        <v>379</v>
      </c>
      <c r="F228" s="238" t="s">
        <v>380</v>
      </c>
      <c r="G228" s="239" t="s">
        <v>258</v>
      </c>
      <c r="H228" s="240">
        <v>246.5</v>
      </c>
      <c r="I228" s="241"/>
      <c r="J228" s="242">
        <f>ROUND(I228*H228,2)</f>
        <v>0</v>
      </c>
      <c r="K228" s="243"/>
      <c r="L228" s="44"/>
      <c r="M228" s="244" t="s">
        <v>1</v>
      </c>
      <c r="N228" s="245" t="s">
        <v>41</v>
      </c>
      <c r="O228" s="91"/>
      <c r="P228" s="246">
        <f>O228*H228</f>
        <v>0</v>
      </c>
      <c r="Q228" s="246">
        <v>0.00013999999999999999</v>
      </c>
      <c r="R228" s="246">
        <f>Q228*H228</f>
        <v>0.034509999999999999</v>
      </c>
      <c r="S228" s="246">
        <v>0</v>
      </c>
      <c r="T228" s="24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8" t="s">
        <v>147</v>
      </c>
      <c r="AT228" s="248" t="s">
        <v>125</v>
      </c>
      <c r="AU228" s="248" t="s">
        <v>86</v>
      </c>
      <c r="AY228" s="17" t="s">
        <v>122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7" t="s">
        <v>84</v>
      </c>
      <c r="BK228" s="249">
        <f>ROUND(I228*H228,2)</f>
        <v>0</v>
      </c>
      <c r="BL228" s="17" t="s">
        <v>147</v>
      </c>
      <c r="BM228" s="248" t="s">
        <v>381</v>
      </c>
    </row>
    <row r="229" s="14" customFormat="1">
      <c r="A229" s="14"/>
      <c r="B229" s="261"/>
      <c r="C229" s="262"/>
      <c r="D229" s="252" t="s">
        <v>131</v>
      </c>
      <c r="E229" s="263" t="s">
        <v>1</v>
      </c>
      <c r="F229" s="264" t="s">
        <v>382</v>
      </c>
      <c r="G229" s="262"/>
      <c r="H229" s="265">
        <v>246.5</v>
      </c>
      <c r="I229" s="266"/>
      <c r="J229" s="262"/>
      <c r="K229" s="262"/>
      <c r="L229" s="267"/>
      <c r="M229" s="268"/>
      <c r="N229" s="269"/>
      <c r="O229" s="269"/>
      <c r="P229" s="269"/>
      <c r="Q229" s="269"/>
      <c r="R229" s="269"/>
      <c r="S229" s="269"/>
      <c r="T229" s="27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1" t="s">
        <v>131</v>
      </c>
      <c r="AU229" s="271" t="s">
        <v>86</v>
      </c>
      <c r="AV229" s="14" t="s">
        <v>86</v>
      </c>
      <c r="AW229" s="14" t="s">
        <v>32</v>
      </c>
      <c r="AX229" s="14" t="s">
        <v>84</v>
      </c>
      <c r="AY229" s="271" t="s">
        <v>122</v>
      </c>
    </row>
    <row r="230" s="2" customFormat="1" ht="14.4" customHeight="1">
      <c r="A230" s="38"/>
      <c r="B230" s="39"/>
      <c r="C230" s="286" t="s">
        <v>383</v>
      </c>
      <c r="D230" s="286" t="s">
        <v>250</v>
      </c>
      <c r="E230" s="287" t="s">
        <v>384</v>
      </c>
      <c r="F230" s="288" t="s">
        <v>385</v>
      </c>
      <c r="G230" s="289" t="s">
        <v>258</v>
      </c>
      <c r="H230" s="290">
        <v>258.82499999999999</v>
      </c>
      <c r="I230" s="291"/>
      <c r="J230" s="292">
        <f>ROUND(I230*H230,2)</f>
        <v>0</v>
      </c>
      <c r="K230" s="293"/>
      <c r="L230" s="294"/>
      <c r="M230" s="295" t="s">
        <v>1</v>
      </c>
      <c r="N230" s="296" t="s">
        <v>41</v>
      </c>
      <c r="O230" s="91"/>
      <c r="P230" s="246">
        <f>O230*H230</f>
        <v>0</v>
      </c>
      <c r="Q230" s="246">
        <v>0.00040000000000000002</v>
      </c>
      <c r="R230" s="246">
        <f>Q230*H230</f>
        <v>0.10353</v>
      </c>
      <c r="S230" s="246">
        <v>0</v>
      </c>
      <c r="T230" s="24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8" t="s">
        <v>138</v>
      </c>
      <c r="AT230" s="248" t="s">
        <v>250</v>
      </c>
      <c r="AU230" s="248" t="s">
        <v>86</v>
      </c>
      <c r="AY230" s="17" t="s">
        <v>122</v>
      </c>
      <c r="BE230" s="249">
        <f>IF(N230="základní",J230,0)</f>
        <v>0</v>
      </c>
      <c r="BF230" s="249">
        <f>IF(N230="snížená",J230,0)</f>
        <v>0</v>
      </c>
      <c r="BG230" s="249">
        <f>IF(N230="zákl. přenesená",J230,0)</f>
        <v>0</v>
      </c>
      <c r="BH230" s="249">
        <f>IF(N230="sníž. přenesená",J230,0)</f>
        <v>0</v>
      </c>
      <c r="BI230" s="249">
        <f>IF(N230="nulová",J230,0)</f>
        <v>0</v>
      </c>
      <c r="BJ230" s="17" t="s">
        <v>84</v>
      </c>
      <c r="BK230" s="249">
        <f>ROUND(I230*H230,2)</f>
        <v>0</v>
      </c>
      <c r="BL230" s="17" t="s">
        <v>147</v>
      </c>
      <c r="BM230" s="248" t="s">
        <v>386</v>
      </c>
    </row>
    <row r="231" s="14" customFormat="1">
      <c r="A231" s="14"/>
      <c r="B231" s="261"/>
      <c r="C231" s="262"/>
      <c r="D231" s="252" t="s">
        <v>131</v>
      </c>
      <c r="E231" s="263" t="s">
        <v>1</v>
      </c>
      <c r="F231" s="264" t="s">
        <v>387</v>
      </c>
      <c r="G231" s="262"/>
      <c r="H231" s="265">
        <v>246.5</v>
      </c>
      <c r="I231" s="266"/>
      <c r="J231" s="262"/>
      <c r="K231" s="262"/>
      <c r="L231" s="267"/>
      <c r="M231" s="268"/>
      <c r="N231" s="269"/>
      <c r="O231" s="269"/>
      <c r="P231" s="269"/>
      <c r="Q231" s="269"/>
      <c r="R231" s="269"/>
      <c r="S231" s="269"/>
      <c r="T231" s="27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1" t="s">
        <v>131</v>
      </c>
      <c r="AU231" s="271" t="s">
        <v>86</v>
      </c>
      <c r="AV231" s="14" t="s">
        <v>86</v>
      </c>
      <c r="AW231" s="14" t="s">
        <v>32</v>
      </c>
      <c r="AX231" s="14" t="s">
        <v>84</v>
      </c>
      <c r="AY231" s="271" t="s">
        <v>122</v>
      </c>
    </row>
    <row r="232" s="14" customFormat="1">
      <c r="A232" s="14"/>
      <c r="B232" s="261"/>
      <c r="C232" s="262"/>
      <c r="D232" s="252" t="s">
        <v>131</v>
      </c>
      <c r="E232" s="262"/>
      <c r="F232" s="264" t="s">
        <v>388</v>
      </c>
      <c r="G232" s="262"/>
      <c r="H232" s="265">
        <v>258.82499999999999</v>
      </c>
      <c r="I232" s="266"/>
      <c r="J232" s="262"/>
      <c r="K232" s="262"/>
      <c r="L232" s="267"/>
      <c r="M232" s="268"/>
      <c r="N232" s="269"/>
      <c r="O232" s="269"/>
      <c r="P232" s="269"/>
      <c r="Q232" s="269"/>
      <c r="R232" s="269"/>
      <c r="S232" s="269"/>
      <c r="T232" s="27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1" t="s">
        <v>131</v>
      </c>
      <c r="AU232" s="271" t="s">
        <v>86</v>
      </c>
      <c r="AV232" s="14" t="s">
        <v>86</v>
      </c>
      <c r="AW232" s="14" t="s">
        <v>4</v>
      </c>
      <c r="AX232" s="14" t="s">
        <v>84</v>
      </c>
      <c r="AY232" s="271" t="s">
        <v>122</v>
      </c>
    </row>
    <row r="233" s="2" customFormat="1" ht="24.15" customHeight="1">
      <c r="A233" s="38"/>
      <c r="B233" s="39"/>
      <c r="C233" s="236" t="s">
        <v>389</v>
      </c>
      <c r="D233" s="236" t="s">
        <v>125</v>
      </c>
      <c r="E233" s="237" t="s">
        <v>390</v>
      </c>
      <c r="F233" s="238" t="s">
        <v>391</v>
      </c>
      <c r="G233" s="239" t="s">
        <v>206</v>
      </c>
      <c r="H233" s="240">
        <v>7.843</v>
      </c>
      <c r="I233" s="241"/>
      <c r="J233" s="242">
        <f>ROUND(I233*H233,2)</f>
        <v>0</v>
      </c>
      <c r="K233" s="243"/>
      <c r="L233" s="44"/>
      <c r="M233" s="244" t="s">
        <v>1</v>
      </c>
      <c r="N233" s="245" t="s">
        <v>41</v>
      </c>
      <c r="O233" s="91"/>
      <c r="P233" s="246">
        <f>O233*H233</f>
        <v>0</v>
      </c>
      <c r="Q233" s="246">
        <v>2.4327899999999998</v>
      </c>
      <c r="R233" s="246">
        <f>Q233*H233</f>
        <v>19.080371969999998</v>
      </c>
      <c r="S233" s="246">
        <v>0</v>
      </c>
      <c r="T233" s="24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8" t="s">
        <v>147</v>
      </c>
      <c r="AT233" s="248" t="s">
        <v>125</v>
      </c>
      <c r="AU233" s="248" t="s">
        <v>86</v>
      </c>
      <c r="AY233" s="17" t="s">
        <v>122</v>
      </c>
      <c r="BE233" s="249">
        <f>IF(N233="základní",J233,0)</f>
        <v>0</v>
      </c>
      <c r="BF233" s="249">
        <f>IF(N233="snížená",J233,0)</f>
        <v>0</v>
      </c>
      <c r="BG233" s="249">
        <f>IF(N233="zákl. přenesená",J233,0)</f>
        <v>0</v>
      </c>
      <c r="BH233" s="249">
        <f>IF(N233="sníž. přenesená",J233,0)</f>
        <v>0</v>
      </c>
      <c r="BI233" s="249">
        <f>IF(N233="nulová",J233,0)</f>
        <v>0</v>
      </c>
      <c r="BJ233" s="17" t="s">
        <v>84</v>
      </c>
      <c r="BK233" s="249">
        <f>ROUND(I233*H233,2)</f>
        <v>0</v>
      </c>
      <c r="BL233" s="17" t="s">
        <v>147</v>
      </c>
      <c r="BM233" s="248" t="s">
        <v>392</v>
      </c>
    </row>
    <row r="234" s="13" customFormat="1">
      <c r="A234" s="13"/>
      <c r="B234" s="250"/>
      <c r="C234" s="251"/>
      <c r="D234" s="252" t="s">
        <v>131</v>
      </c>
      <c r="E234" s="253" t="s">
        <v>1</v>
      </c>
      <c r="F234" s="254" t="s">
        <v>393</v>
      </c>
      <c r="G234" s="251"/>
      <c r="H234" s="253" t="s">
        <v>1</v>
      </c>
      <c r="I234" s="255"/>
      <c r="J234" s="251"/>
      <c r="K234" s="251"/>
      <c r="L234" s="256"/>
      <c r="M234" s="257"/>
      <c r="N234" s="258"/>
      <c r="O234" s="258"/>
      <c r="P234" s="258"/>
      <c r="Q234" s="258"/>
      <c r="R234" s="258"/>
      <c r="S234" s="258"/>
      <c r="T234" s="25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0" t="s">
        <v>131</v>
      </c>
      <c r="AU234" s="260" t="s">
        <v>86</v>
      </c>
      <c r="AV234" s="13" t="s">
        <v>84</v>
      </c>
      <c r="AW234" s="13" t="s">
        <v>32</v>
      </c>
      <c r="AX234" s="13" t="s">
        <v>76</v>
      </c>
      <c r="AY234" s="260" t="s">
        <v>122</v>
      </c>
    </row>
    <row r="235" s="13" customFormat="1">
      <c r="A235" s="13"/>
      <c r="B235" s="250"/>
      <c r="C235" s="251"/>
      <c r="D235" s="252" t="s">
        <v>131</v>
      </c>
      <c r="E235" s="253" t="s">
        <v>1</v>
      </c>
      <c r="F235" s="254" t="s">
        <v>394</v>
      </c>
      <c r="G235" s="251"/>
      <c r="H235" s="253" t="s">
        <v>1</v>
      </c>
      <c r="I235" s="255"/>
      <c r="J235" s="251"/>
      <c r="K235" s="251"/>
      <c r="L235" s="256"/>
      <c r="M235" s="257"/>
      <c r="N235" s="258"/>
      <c r="O235" s="258"/>
      <c r="P235" s="258"/>
      <c r="Q235" s="258"/>
      <c r="R235" s="258"/>
      <c r="S235" s="258"/>
      <c r="T235" s="25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0" t="s">
        <v>131</v>
      </c>
      <c r="AU235" s="260" t="s">
        <v>86</v>
      </c>
      <c r="AV235" s="13" t="s">
        <v>84</v>
      </c>
      <c r="AW235" s="13" t="s">
        <v>32</v>
      </c>
      <c r="AX235" s="13" t="s">
        <v>76</v>
      </c>
      <c r="AY235" s="260" t="s">
        <v>122</v>
      </c>
    </row>
    <row r="236" s="14" customFormat="1">
      <c r="A236" s="14"/>
      <c r="B236" s="261"/>
      <c r="C236" s="262"/>
      <c r="D236" s="252" t="s">
        <v>131</v>
      </c>
      <c r="E236" s="263" t="s">
        <v>1</v>
      </c>
      <c r="F236" s="264" t="s">
        <v>395</v>
      </c>
      <c r="G236" s="262"/>
      <c r="H236" s="265">
        <v>2.2749999999999999</v>
      </c>
      <c r="I236" s="266"/>
      <c r="J236" s="262"/>
      <c r="K236" s="262"/>
      <c r="L236" s="267"/>
      <c r="M236" s="268"/>
      <c r="N236" s="269"/>
      <c r="O236" s="269"/>
      <c r="P236" s="269"/>
      <c r="Q236" s="269"/>
      <c r="R236" s="269"/>
      <c r="S236" s="269"/>
      <c r="T236" s="27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1" t="s">
        <v>131</v>
      </c>
      <c r="AU236" s="271" t="s">
        <v>86</v>
      </c>
      <c r="AV236" s="14" t="s">
        <v>86</v>
      </c>
      <c r="AW236" s="14" t="s">
        <v>32</v>
      </c>
      <c r="AX236" s="14" t="s">
        <v>76</v>
      </c>
      <c r="AY236" s="271" t="s">
        <v>122</v>
      </c>
    </row>
    <row r="237" s="13" customFormat="1">
      <c r="A237" s="13"/>
      <c r="B237" s="250"/>
      <c r="C237" s="251"/>
      <c r="D237" s="252" t="s">
        <v>131</v>
      </c>
      <c r="E237" s="253" t="s">
        <v>1</v>
      </c>
      <c r="F237" s="254" t="s">
        <v>396</v>
      </c>
      <c r="G237" s="251"/>
      <c r="H237" s="253" t="s">
        <v>1</v>
      </c>
      <c r="I237" s="255"/>
      <c r="J237" s="251"/>
      <c r="K237" s="251"/>
      <c r="L237" s="256"/>
      <c r="M237" s="257"/>
      <c r="N237" s="258"/>
      <c r="O237" s="258"/>
      <c r="P237" s="258"/>
      <c r="Q237" s="258"/>
      <c r="R237" s="258"/>
      <c r="S237" s="258"/>
      <c r="T237" s="25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0" t="s">
        <v>131</v>
      </c>
      <c r="AU237" s="260" t="s">
        <v>86</v>
      </c>
      <c r="AV237" s="13" t="s">
        <v>84</v>
      </c>
      <c r="AW237" s="13" t="s">
        <v>32</v>
      </c>
      <c r="AX237" s="13" t="s">
        <v>76</v>
      </c>
      <c r="AY237" s="260" t="s">
        <v>122</v>
      </c>
    </row>
    <row r="238" s="13" customFormat="1">
      <c r="A238" s="13"/>
      <c r="B238" s="250"/>
      <c r="C238" s="251"/>
      <c r="D238" s="252" t="s">
        <v>131</v>
      </c>
      <c r="E238" s="253" t="s">
        <v>1</v>
      </c>
      <c r="F238" s="254" t="s">
        <v>397</v>
      </c>
      <c r="G238" s="251"/>
      <c r="H238" s="253" t="s">
        <v>1</v>
      </c>
      <c r="I238" s="255"/>
      <c r="J238" s="251"/>
      <c r="K238" s="251"/>
      <c r="L238" s="256"/>
      <c r="M238" s="257"/>
      <c r="N238" s="258"/>
      <c r="O238" s="258"/>
      <c r="P238" s="258"/>
      <c r="Q238" s="258"/>
      <c r="R238" s="258"/>
      <c r="S238" s="258"/>
      <c r="T238" s="25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0" t="s">
        <v>131</v>
      </c>
      <c r="AU238" s="260" t="s">
        <v>86</v>
      </c>
      <c r="AV238" s="13" t="s">
        <v>84</v>
      </c>
      <c r="AW238" s="13" t="s">
        <v>32</v>
      </c>
      <c r="AX238" s="13" t="s">
        <v>76</v>
      </c>
      <c r="AY238" s="260" t="s">
        <v>122</v>
      </c>
    </row>
    <row r="239" s="14" customFormat="1">
      <c r="A239" s="14"/>
      <c r="B239" s="261"/>
      <c r="C239" s="262"/>
      <c r="D239" s="252" t="s">
        <v>131</v>
      </c>
      <c r="E239" s="263" t="s">
        <v>1</v>
      </c>
      <c r="F239" s="264" t="s">
        <v>398</v>
      </c>
      <c r="G239" s="262"/>
      <c r="H239" s="265">
        <v>5.5679999999999996</v>
      </c>
      <c r="I239" s="266"/>
      <c r="J239" s="262"/>
      <c r="K239" s="262"/>
      <c r="L239" s="267"/>
      <c r="M239" s="268"/>
      <c r="N239" s="269"/>
      <c r="O239" s="269"/>
      <c r="P239" s="269"/>
      <c r="Q239" s="269"/>
      <c r="R239" s="269"/>
      <c r="S239" s="269"/>
      <c r="T239" s="27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1" t="s">
        <v>131</v>
      </c>
      <c r="AU239" s="271" t="s">
        <v>86</v>
      </c>
      <c r="AV239" s="14" t="s">
        <v>86</v>
      </c>
      <c r="AW239" s="14" t="s">
        <v>32</v>
      </c>
      <c r="AX239" s="14" t="s">
        <v>76</v>
      </c>
      <c r="AY239" s="271" t="s">
        <v>122</v>
      </c>
    </row>
    <row r="240" s="15" customFormat="1">
      <c r="A240" s="15"/>
      <c r="B240" s="275"/>
      <c r="C240" s="276"/>
      <c r="D240" s="252" t="s">
        <v>131</v>
      </c>
      <c r="E240" s="277" t="s">
        <v>1</v>
      </c>
      <c r="F240" s="278" t="s">
        <v>215</v>
      </c>
      <c r="G240" s="276"/>
      <c r="H240" s="279">
        <v>7.843</v>
      </c>
      <c r="I240" s="280"/>
      <c r="J240" s="276"/>
      <c r="K240" s="276"/>
      <c r="L240" s="281"/>
      <c r="M240" s="282"/>
      <c r="N240" s="283"/>
      <c r="O240" s="283"/>
      <c r="P240" s="283"/>
      <c r="Q240" s="283"/>
      <c r="R240" s="283"/>
      <c r="S240" s="283"/>
      <c r="T240" s="28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85" t="s">
        <v>131</v>
      </c>
      <c r="AU240" s="285" t="s">
        <v>86</v>
      </c>
      <c r="AV240" s="15" t="s">
        <v>147</v>
      </c>
      <c r="AW240" s="15" t="s">
        <v>32</v>
      </c>
      <c r="AX240" s="15" t="s">
        <v>84</v>
      </c>
      <c r="AY240" s="285" t="s">
        <v>122</v>
      </c>
    </row>
    <row r="241" s="2" customFormat="1" ht="37.8" customHeight="1">
      <c r="A241" s="38"/>
      <c r="B241" s="39"/>
      <c r="C241" s="236" t="s">
        <v>399</v>
      </c>
      <c r="D241" s="236" t="s">
        <v>125</v>
      </c>
      <c r="E241" s="237" t="s">
        <v>400</v>
      </c>
      <c r="F241" s="238" t="s">
        <v>401</v>
      </c>
      <c r="G241" s="239" t="s">
        <v>258</v>
      </c>
      <c r="H241" s="240">
        <v>493</v>
      </c>
      <c r="I241" s="241"/>
      <c r="J241" s="242">
        <f>ROUND(I241*H241,2)</f>
        <v>0</v>
      </c>
      <c r="K241" s="243"/>
      <c r="L241" s="44"/>
      <c r="M241" s="244" t="s">
        <v>1</v>
      </c>
      <c r="N241" s="245" t="s">
        <v>41</v>
      </c>
      <c r="O241" s="91"/>
      <c r="P241" s="246">
        <f>O241*H241</f>
        <v>0</v>
      </c>
      <c r="Q241" s="246">
        <v>0</v>
      </c>
      <c r="R241" s="246">
        <f>Q241*H241</f>
        <v>0</v>
      </c>
      <c r="S241" s="246">
        <v>0</v>
      </c>
      <c r="T241" s="247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8" t="s">
        <v>147</v>
      </c>
      <c r="AT241" s="248" t="s">
        <v>125</v>
      </c>
      <c r="AU241" s="248" t="s">
        <v>86</v>
      </c>
      <c r="AY241" s="17" t="s">
        <v>122</v>
      </c>
      <c r="BE241" s="249">
        <f>IF(N241="základní",J241,0)</f>
        <v>0</v>
      </c>
      <c r="BF241" s="249">
        <f>IF(N241="snížená",J241,0)</f>
        <v>0</v>
      </c>
      <c r="BG241" s="249">
        <f>IF(N241="zákl. přenesená",J241,0)</f>
        <v>0</v>
      </c>
      <c r="BH241" s="249">
        <f>IF(N241="sníž. přenesená",J241,0)</f>
        <v>0</v>
      </c>
      <c r="BI241" s="249">
        <f>IF(N241="nulová",J241,0)</f>
        <v>0</v>
      </c>
      <c r="BJ241" s="17" t="s">
        <v>84</v>
      </c>
      <c r="BK241" s="249">
        <f>ROUND(I241*H241,2)</f>
        <v>0</v>
      </c>
      <c r="BL241" s="17" t="s">
        <v>147</v>
      </c>
      <c r="BM241" s="248" t="s">
        <v>402</v>
      </c>
    </row>
    <row r="242" s="14" customFormat="1">
      <c r="A242" s="14"/>
      <c r="B242" s="261"/>
      <c r="C242" s="262"/>
      <c r="D242" s="252" t="s">
        <v>131</v>
      </c>
      <c r="E242" s="263" t="s">
        <v>1</v>
      </c>
      <c r="F242" s="264" t="s">
        <v>403</v>
      </c>
      <c r="G242" s="262"/>
      <c r="H242" s="265">
        <v>493</v>
      </c>
      <c r="I242" s="266"/>
      <c r="J242" s="262"/>
      <c r="K242" s="262"/>
      <c r="L242" s="267"/>
      <c r="M242" s="268"/>
      <c r="N242" s="269"/>
      <c r="O242" s="269"/>
      <c r="P242" s="269"/>
      <c r="Q242" s="269"/>
      <c r="R242" s="269"/>
      <c r="S242" s="269"/>
      <c r="T242" s="27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1" t="s">
        <v>131</v>
      </c>
      <c r="AU242" s="271" t="s">
        <v>86</v>
      </c>
      <c r="AV242" s="14" t="s">
        <v>86</v>
      </c>
      <c r="AW242" s="14" t="s">
        <v>32</v>
      </c>
      <c r="AX242" s="14" t="s">
        <v>84</v>
      </c>
      <c r="AY242" s="271" t="s">
        <v>122</v>
      </c>
    </row>
    <row r="243" s="12" customFormat="1" ht="22.8" customHeight="1">
      <c r="A243" s="12"/>
      <c r="B243" s="220"/>
      <c r="C243" s="221"/>
      <c r="D243" s="222" t="s">
        <v>75</v>
      </c>
      <c r="E243" s="234" t="s">
        <v>141</v>
      </c>
      <c r="F243" s="234" t="s">
        <v>404</v>
      </c>
      <c r="G243" s="221"/>
      <c r="H243" s="221"/>
      <c r="I243" s="224"/>
      <c r="J243" s="235">
        <f>BK243</f>
        <v>0</v>
      </c>
      <c r="K243" s="221"/>
      <c r="L243" s="226"/>
      <c r="M243" s="227"/>
      <c r="N243" s="228"/>
      <c r="O243" s="228"/>
      <c r="P243" s="229">
        <f>SUM(P244:P245)</f>
        <v>0</v>
      </c>
      <c r="Q243" s="228"/>
      <c r="R243" s="229">
        <f>SUM(R244:R245)</f>
        <v>0.0088199999999999997</v>
      </c>
      <c r="S243" s="228"/>
      <c r="T243" s="230">
        <f>SUM(T244:T245)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31" t="s">
        <v>84</v>
      </c>
      <c r="AT243" s="232" t="s">
        <v>75</v>
      </c>
      <c r="AU243" s="232" t="s">
        <v>84</v>
      </c>
      <c r="AY243" s="231" t="s">
        <v>122</v>
      </c>
      <c r="BK243" s="233">
        <f>SUM(BK244:BK245)</f>
        <v>0</v>
      </c>
    </row>
    <row r="244" s="2" customFormat="1" ht="24.15" customHeight="1">
      <c r="A244" s="38"/>
      <c r="B244" s="39"/>
      <c r="C244" s="236" t="s">
        <v>405</v>
      </c>
      <c r="D244" s="236" t="s">
        <v>125</v>
      </c>
      <c r="E244" s="237" t="s">
        <v>406</v>
      </c>
      <c r="F244" s="238" t="s">
        <v>407</v>
      </c>
      <c r="G244" s="239" t="s">
        <v>264</v>
      </c>
      <c r="H244" s="240">
        <v>6</v>
      </c>
      <c r="I244" s="241"/>
      <c r="J244" s="242">
        <f>ROUND(I244*H244,2)</f>
        <v>0</v>
      </c>
      <c r="K244" s="243"/>
      <c r="L244" s="44"/>
      <c r="M244" s="244" t="s">
        <v>1</v>
      </c>
      <c r="N244" s="245" t="s">
        <v>41</v>
      </c>
      <c r="O244" s="91"/>
      <c r="P244" s="246">
        <f>O244*H244</f>
        <v>0</v>
      </c>
      <c r="Q244" s="246">
        <v>0.00147</v>
      </c>
      <c r="R244" s="246">
        <f>Q244*H244</f>
        <v>0.0088199999999999997</v>
      </c>
      <c r="S244" s="246">
        <v>0</v>
      </c>
      <c r="T244" s="247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8" t="s">
        <v>147</v>
      </c>
      <c r="AT244" s="248" t="s">
        <v>125</v>
      </c>
      <c r="AU244" s="248" t="s">
        <v>86</v>
      </c>
      <c r="AY244" s="17" t="s">
        <v>122</v>
      </c>
      <c r="BE244" s="249">
        <f>IF(N244="základní",J244,0)</f>
        <v>0</v>
      </c>
      <c r="BF244" s="249">
        <f>IF(N244="snížená",J244,0)</f>
        <v>0</v>
      </c>
      <c r="BG244" s="249">
        <f>IF(N244="zákl. přenesená",J244,0)</f>
        <v>0</v>
      </c>
      <c r="BH244" s="249">
        <f>IF(N244="sníž. přenesená",J244,0)</f>
        <v>0</v>
      </c>
      <c r="BI244" s="249">
        <f>IF(N244="nulová",J244,0)</f>
        <v>0</v>
      </c>
      <c r="BJ244" s="17" t="s">
        <v>84</v>
      </c>
      <c r="BK244" s="249">
        <f>ROUND(I244*H244,2)</f>
        <v>0</v>
      </c>
      <c r="BL244" s="17" t="s">
        <v>147</v>
      </c>
      <c r="BM244" s="248" t="s">
        <v>408</v>
      </c>
    </row>
    <row r="245" s="14" customFormat="1">
      <c r="A245" s="14"/>
      <c r="B245" s="261"/>
      <c r="C245" s="262"/>
      <c r="D245" s="252" t="s">
        <v>131</v>
      </c>
      <c r="E245" s="263" t="s">
        <v>1</v>
      </c>
      <c r="F245" s="264" t="s">
        <v>156</v>
      </c>
      <c r="G245" s="262"/>
      <c r="H245" s="265">
        <v>6</v>
      </c>
      <c r="I245" s="266"/>
      <c r="J245" s="262"/>
      <c r="K245" s="262"/>
      <c r="L245" s="267"/>
      <c r="M245" s="268"/>
      <c r="N245" s="269"/>
      <c r="O245" s="269"/>
      <c r="P245" s="269"/>
      <c r="Q245" s="269"/>
      <c r="R245" s="269"/>
      <c r="S245" s="269"/>
      <c r="T245" s="27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1" t="s">
        <v>131</v>
      </c>
      <c r="AU245" s="271" t="s">
        <v>86</v>
      </c>
      <c r="AV245" s="14" t="s">
        <v>86</v>
      </c>
      <c r="AW245" s="14" t="s">
        <v>32</v>
      </c>
      <c r="AX245" s="14" t="s">
        <v>84</v>
      </c>
      <c r="AY245" s="271" t="s">
        <v>122</v>
      </c>
    </row>
    <row r="246" s="12" customFormat="1" ht="22.8" customHeight="1">
      <c r="A246" s="12"/>
      <c r="B246" s="220"/>
      <c r="C246" s="221"/>
      <c r="D246" s="222" t="s">
        <v>75</v>
      </c>
      <c r="E246" s="234" t="s">
        <v>121</v>
      </c>
      <c r="F246" s="234" t="s">
        <v>409</v>
      </c>
      <c r="G246" s="221"/>
      <c r="H246" s="221"/>
      <c r="I246" s="224"/>
      <c r="J246" s="235">
        <f>BK246</f>
        <v>0</v>
      </c>
      <c r="K246" s="221"/>
      <c r="L246" s="226"/>
      <c r="M246" s="227"/>
      <c r="N246" s="228"/>
      <c r="O246" s="228"/>
      <c r="P246" s="229">
        <f>SUM(P247:P281)</f>
        <v>0</v>
      </c>
      <c r="Q246" s="228"/>
      <c r="R246" s="229">
        <f>SUM(R247:R281)</f>
        <v>26.448296000000003</v>
      </c>
      <c r="S246" s="228"/>
      <c r="T246" s="230">
        <f>SUM(T247:T281)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31" t="s">
        <v>84</v>
      </c>
      <c r="AT246" s="232" t="s">
        <v>75</v>
      </c>
      <c r="AU246" s="232" t="s">
        <v>84</v>
      </c>
      <c r="AY246" s="231" t="s">
        <v>122</v>
      </c>
      <c r="BK246" s="233">
        <f>SUM(BK247:BK281)</f>
        <v>0</v>
      </c>
    </row>
    <row r="247" s="2" customFormat="1" ht="24.15" customHeight="1">
      <c r="A247" s="38"/>
      <c r="B247" s="39"/>
      <c r="C247" s="236" t="s">
        <v>410</v>
      </c>
      <c r="D247" s="236" t="s">
        <v>125</v>
      </c>
      <c r="E247" s="237" t="s">
        <v>411</v>
      </c>
      <c r="F247" s="238" t="s">
        <v>412</v>
      </c>
      <c r="G247" s="239" t="s">
        <v>258</v>
      </c>
      <c r="H247" s="240">
        <v>421.5</v>
      </c>
      <c r="I247" s="241"/>
      <c r="J247" s="242">
        <f>ROUND(I247*H247,2)</f>
        <v>0</v>
      </c>
      <c r="K247" s="243"/>
      <c r="L247" s="44"/>
      <c r="M247" s="244" t="s">
        <v>1</v>
      </c>
      <c r="N247" s="245" t="s">
        <v>41</v>
      </c>
      <c r="O247" s="91"/>
      <c r="P247" s="246">
        <f>O247*H247</f>
        <v>0</v>
      </c>
      <c r="Q247" s="246">
        <v>0</v>
      </c>
      <c r="R247" s="246">
        <f>Q247*H247</f>
        <v>0</v>
      </c>
      <c r="S247" s="246">
        <v>0</v>
      </c>
      <c r="T247" s="24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8" t="s">
        <v>147</v>
      </c>
      <c r="AT247" s="248" t="s">
        <v>125</v>
      </c>
      <c r="AU247" s="248" t="s">
        <v>86</v>
      </c>
      <c r="AY247" s="17" t="s">
        <v>122</v>
      </c>
      <c r="BE247" s="249">
        <f>IF(N247="základní",J247,0)</f>
        <v>0</v>
      </c>
      <c r="BF247" s="249">
        <f>IF(N247="snížená",J247,0)</f>
        <v>0</v>
      </c>
      <c r="BG247" s="249">
        <f>IF(N247="zákl. přenesená",J247,0)</f>
        <v>0</v>
      </c>
      <c r="BH247" s="249">
        <f>IF(N247="sníž. přenesená",J247,0)</f>
        <v>0</v>
      </c>
      <c r="BI247" s="249">
        <f>IF(N247="nulová",J247,0)</f>
        <v>0</v>
      </c>
      <c r="BJ247" s="17" t="s">
        <v>84</v>
      </c>
      <c r="BK247" s="249">
        <f>ROUND(I247*H247,2)</f>
        <v>0</v>
      </c>
      <c r="BL247" s="17" t="s">
        <v>147</v>
      </c>
      <c r="BM247" s="248" t="s">
        <v>413</v>
      </c>
    </row>
    <row r="248" s="13" customFormat="1">
      <c r="A248" s="13"/>
      <c r="B248" s="250"/>
      <c r="C248" s="251"/>
      <c r="D248" s="252" t="s">
        <v>131</v>
      </c>
      <c r="E248" s="253" t="s">
        <v>1</v>
      </c>
      <c r="F248" s="254" t="s">
        <v>414</v>
      </c>
      <c r="G248" s="251"/>
      <c r="H248" s="253" t="s">
        <v>1</v>
      </c>
      <c r="I248" s="255"/>
      <c r="J248" s="251"/>
      <c r="K248" s="251"/>
      <c r="L248" s="256"/>
      <c r="M248" s="257"/>
      <c r="N248" s="258"/>
      <c r="O248" s="258"/>
      <c r="P248" s="258"/>
      <c r="Q248" s="258"/>
      <c r="R248" s="258"/>
      <c r="S248" s="258"/>
      <c r="T248" s="25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0" t="s">
        <v>131</v>
      </c>
      <c r="AU248" s="260" t="s">
        <v>86</v>
      </c>
      <c r="AV248" s="13" t="s">
        <v>84</v>
      </c>
      <c r="AW248" s="13" t="s">
        <v>32</v>
      </c>
      <c r="AX248" s="13" t="s">
        <v>76</v>
      </c>
      <c r="AY248" s="260" t="s">
        <v>122</v>
      </c>
    </row>
    <row r="249" s="13" customFormat="1">
      <c r="A249" s="13"/>
      <c r="B249" s="250"/>
      <c r="C249" s="251"/>
      <c r="D249" s="252" t="s">
        <v>131</v>
      </c>
      <c r="E249" s="253" t="s">
        <v>1</v>
      </c>
      <c r="F249" s="254" t="s">
        <v>394</v>
      </c>
      <c r="G249" s="251"/>
      <c r="H249" s="253" t="s">
        <v>1</v>
      </c>
      <c r="I249" s="255"/>
      <c r="J249" s="251"/>
      <c r="K249" s="251"/>
      <c r="L249" s="256"/>
      <c r="M249" s="257"/>
      <c r="N249" s="258"/>
      <c r="O249" s="258"/>
      <c r="P249" s="258"/>
      <c r="Q249" s="258"/>
      <c r="R249" s="258"/>
      <c r="S249" s="258"/>
      <c r="T249" s="25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0" t="s">
        <v>131</v>
      </c>
      <c r="AU249" s="260" t="s">
        <v>86</v>
      </c>
      <c r="AV249" s="13" t="s">
        <v>84</v>
      </c>
      <c r="AW249" s="13" t="s">
        <v>32</v>
      </c>
      <c r="AX249" s="13" t="s">
        <v>76</v>
      </c>
      <c r="AY249" s="260" t="s">
        <v>122</v>
      </c>
    </row>
    <row r="250" s="14" customFormat="1">
      <c r="A250" s="14"/>
      <c r="B250" s="261"/>
      <c r="C250" s="262"/>
      <c r="D250" s="252" t="s">
        <v>131</v>
      </c>
      <c r="E250" s="263" t="s">
        <v>1</v>
      </c>
      <c r="F250" s="264" t="s">
        <v>415</v>
      </c>
      <c r="G250" s="262"/>
      <c r="H250" s="265">
        <v>71.5</v>
      </c>
      <c r="I250" s="266"/>
      <c r="J250" s="262"/>
      <c r="K250" s="262"/>
      <c r="L250" s="267"/>
      <c r="M250" s="268"/>
      <c r="N250" s="269"/>
      <c r="O250" s="269"/>
      <c r="P250" s="269"/>
      <c r="Q250" s="269"/>
      <c r="R250" s="269"/>
      <c r="S250" s="269"/>
      <c r="T250" s="27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1" t="s">
        <v>131</v>
      </c>
      <c r="AU250" s="271" t="s">
        <v>86</v>
      </c>
      <c r="AV250" s="14" t="s">
        <v>86</v>
      </c>
      <c r="AW250" s="14" t="s">
        <v>32</v>
      </c>
      <c r="AX250" s="14" t="s">
        <v>76</v>
      </c>
      <c r="AY250" s="271" t="s">
        <v>122</v>
      </c>
    </row>
    <row r="251" s="13" customFormat="1">
      <c r="A251" s="13"/>
      <c r="B251" s="250"/>
      <c r="C251" s="251"/>
      <c r="D251" s="252" t="s">
        <v>131</v>
      </c>
      <c r="E251" s="253" t="s">
        <v>1</v>
      </c>
      <c r="F251" s="254" t="s">
        <v>397</v>
      </c>
      <c r="G251" s="251"/>
      <c r="H251" s="253" t="s">
        <v>1</v>
      </c>
      <c r="I251" s="255"/>
      <c r="J251" s="251"/>
      <c r="K251" s="251"/>
      <c r="L251" s="256"/>
      <c r="M251" s="257"/>
      <c r="N251" s="258"/>
      <c r="O251" s="258"/>
      <c r="P251" s="258"/>
      <c r="Q251" s="258"/>
      <c r="R251" s="258"/>
      <c r="S251" s="258"/>
      <c r="T251" s="25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0" t="s">
        <v>131</v>
      </c>
      <c r="AU251" s="260" t="s">
        <v>86</v>
      </c>
      <c r="AV251" s="13" t="s">
        <v>84</v>
      </c>
      <c r="AW251" s="13" t="s">
        <v>32</v>
      </c>
      <c r="AX251" s="13" t="s">
        <v>76</v>
      </c>
      <c r="AY251" s="260" t="s">
        <v>122</v>
      </c>
    </row>
    <row r="252" s="14" customFormat="1">
      <c r="A252" s="14"/>
      <c r="B252" s="261"/>
      <c r="C252" s="262"/>
      <c r="D252" s="252" t="s">
        <v>131</v>
      </c>
      <c r="E252" s="263" t="s">
        <v>1</v>
      </c>
      <c r="F252" s="264" t="s">
        <v>416</v>
      </c>
      <c r="G252" s="262"/>
      <c r="H252" s="265">
        <v>350</v>
      </c>
      <c r="I252" s="266"/>
      <c r="J252" s="262"/>
      <c r="K252" s="262"/>
      <c r="L252" s="267"/>
      <c r="M252" s="268"/>
      <c r="N252" s="269"/>
      <c r="O252" s="269"/>
      <c r="P252" s="269"/>
      <c r="Q252" s="269"/>
      <c r="R252" s="269"/>
      <c r="S252" s="269"/>
      <c r="T252" s="27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1" t="s">
        <v>131</v>
      </c>
      <c r="AU252" s="271" t="s">
        <v>86</v>
      </c>
      <c r="AV252" s="14" t="s">
        <v>86</v>
      </c>
      <c r="AW252" s="14" t="s">
        <v>32</v>
      </c>
      <c r="AX252" s="14" t="s">
        <v>76</v>
      </c>
      <c r="AY252" s="271" t="s">
        <v>122</v>
      </c>
    </row>
    <row r="253" s="15" customFormat="1">
      <c r="A253" s="15"/>
      <c r="B253" s="275"/>
      <c r="C253" s="276"/>
      <c r="D253" s="252" t="s">
        <v>131</v>
      </c>
      <c r="E253" s="277" t="s">
        <v>1</v>
      </c>
      <c r="F253" s="278" t="s">
        <v>215</v>
      </c>
      <c r="G253" s="276"/>
      <c r="H253" s="279">
        <v>421.5</v>
      </c>
      <c r="I253" s="280"/>
      <c r="J253" s="276"/>
      <c r="K253" s="276"/>
      <c r="L253" s="281"/>
      <c r="M253" s="282"/>
      <c r="N253" s="283"/>
      <c r="O253" s="283"/>
      <c r="P253" s="283"/>
      <c r="Q253" s="283"/>
      <c r="R253" s="283"/>
      <c r="S253" s="283"/>
      <c r="T253" s="284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85" t="s">
        <v>131</v>
      </c>
      <c r="AU253" s="285" t="s">
        <v>86</v>
      </c>
      <c r="AV253" s="15" t="s">
        <v>147</v>
      </c>
      <c r="AW253" s="15" t="s">
        <v>32</v>
      </c>
      <c r="AX253" s="15" t="s">
        <v>84</v>
      </c>
      <c r="AY253" s="285" t="s">
        <v>122</v>
      </c>
    </row>
    <row r="254" s="2" customFormat="1" ht="49.05" customHeight="1">
      <c r="A254" s="38"/>
      <c r="B254" s="39"/>
      <c r="C254" s="236" t="s">
        <v>417</v>
      </c>
      <c r="D254" s="236" t="s">
        <v>125</v>
      </c>
      <c r="E254" s="237" t="s">
        <v>418</v>
      </c>
      <c r="F254" s="238" t="s">
        <v>419</v>
      </c>
      <c r="G254" s="239" t="s">
        <v>258</v>
      </c>
      <c r="H254" s="240">
        <v>55</v>
      </c>
      <c r="I254" s="241"/>
      <c r="J254" s="242">
        <f>ROUND(I254*H254,2)</f>
        <v>0</v>
      </c>
      <c r="K254" s="243"/>
      <c r="L254" s="44"/>
      <c r="M254" s="244" t="s">
        <v>1</v>
      </c>
      <c r="N254" s="245" t="s">
        <v>41</v>
      </c>
      <c r="O254" s="91"/>
      <c r="P254" s="246">
        <f>O254*H254</f>
        <v>0</v>
      </c>
      <c r="Q254" s="246">
        <v>0</v>
      </c>
      <c r="R254" s="246">
        <f>Q254*H254</f>
        <v>0</v>
      </c>
      <c r="S254" s="246">
        <v>0</v>
      </c>
      <c r="T254" s="24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8" t="s">
        <v>147</v>
      </c>
      <c r="AT254" s="248" t="s">
        <v>125</v>
      </c>
      <c r="AU254" s="248" t="s">
        <v>86</v>
      </c>
      <c r="AY254" s="17" t="s">
        <v>122</v>
      </c>
      <c r="BE254" s="249">
        <f>IF(N254="základní",J254,0)</f>
        <v>0</v>
      </c>
      <c r="BF254" s="249">
        <f>IF(N254="snížená",J254,0)</f>
        <v>0</v>
      </c>
      <c r="BG254" s="249">
        <f>IF(N254="zákl. přenesená",J254,0)</f>
        <v>0</v>
      </c>
      <c r="BH254" s="249">
        <f>IF(N254="sníž. přenesená",J254,0)</f>
        <v>0</v>
      </c>
      <c r="BI254" s="249">
        <f>IF(N254="nulová",J254,0)</f>
        <v>0</v>
      </c>
      <c r="BJ254" s="17" t="s">
        <v>84</v>
      </c>
      <c r="BK254" s="249">
        <f>ROUND(I254*H254,2)</f>
        <v>0</v>
      </c>
      <c r="BL254" s="17" t="s">
        <v>147</v>
      </c>
      <c r="BM254" s="248" t="s">
        <v>420</v>
      </c>
    </row>
    <row r="255" s="14" customFormat="1">
      <c r="A255" s="14"/>
      <c r="B255" s="261"/>
      <c r="C255" s="262"/>
      <c r="D255" s="252" t="s">
        <v>131</v>
      </c>
      <c r="E255" s="263" t="s">
        <v>1</v>
      </c>
      <c r="F255" s="264" t="s">
        <v>421</v>
      </c>
      <c r="G255" s="262"/>
      <c r="H255" s="265">
        <v>55</v>
      </c>
      <c r="I255" s="266"/>
      <c r="J255" s="262"/>
      <c r="K255" s="262"/>
      <c r="L255" s="267"/>
      <c r="M255" s="268"/>
      <c r="N255" s="269"/>
      <c r="O255" s="269"/>
      <c r="P255" s="269"/>
      <c r="Q255" s="269"/>
      <c r="R255" s="269"/>
      <c r="S255" s="269"/>
      <c r="T255" s="27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1" t="s">
        <v>131</v>
      </c>
      <c r="AU255" s="271" t="s">
        <v>86</v>
      </c>
      <c r="AV255" s="14" t="s">
        <v>86</v>
      </c>
      <c r="AW255" s="14" t="s">
        <v>32</v>
      </c>
      <c r="AX255" s="14" t="s">
        <v>84</v>
      </c>
      <c r="AY255" s="271" t="s">
        <v>122</v>
      </c>
    </row>
    <row r="256" s="2" customFormat="1" ht="24.15" customHeight="1">
      <c r="A256" s="38"/>
      <c r="B256" s="39"/>
      <c r="C256" s="236" t="s">
        <v>422</v>
      </c>
      <c r="D256" s="236" t="s">
        <v>125</v>
      </c>
      <c r="E256" s="237" t="s">
        <v>423</v>
      </c>
      <c r="F256" s="238" t="s">
        <v>424</v>
      </c>
      <c r="G256" s="239" t="s">
        <v>258</v>
      </c>
      <c r="H256" s="240">
        <v>55</v>
      </c>
      <c r="I256" s="241"/>
      <c r="J256" s="242">
        <f>ROUND(I256*H256,2)</f>
        <v>0</v>
      </c>
      <c r="K256" s="243"/>
      <c r="L256" s="44"/>
      <c r="M256" s="244" t="s">
        <v>1</v>
      </c>
      <c r="N256" s="245" t="s">
        <v>41</v>
      </c>
      <c r="O256" s="91"/>
      <c r="P256" s="246">
        <f>O256*H256</f>
        <v>0</v>
      </c>
      <c r="Q256" s="246">
        <v>0</v>
      </c>
      <c r="R256" s="246">
        <f>Q256*H256</f>
        <v>0</v>
      </c>
      <c r="S256" s="246">
        <v>0</v>
      </c>
      <c r="T256" s="24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8" t="s">
        <v>147</v>
      </c>
      <c r="AT256" s="248" t="s">
        <v>125</v>
      </c>
      <c r="AU256" s="248" t="s">
        <v>86</v>
      </c>
      <c r="AY256" s="17" t="s">
        <v>122</v>
      </c>
      <c r="BE256" s="249">
        <f>IF(N256="základní",J256,0)</f>
        <v>0</v>
      </c>
      <c r="BF256" s="249">
        <f>IF(N256="snížená",J256,0)</f>
        <v>0</v>
      </c>
      <c r="BG256" s="249">
        <f>IF(N256="zákl. přenesená",J256,0)</f>
        <v>0</v>
      </c>
      <c r="BH256" s="249">
        <f>IF(N256="sníž. přenesená",J256,0)</f>
        <v>0</v>
      </c>
      <c r="BI256" s="249">
        <f>IF(N256="nulová",J256,0)</f>
        <v>0</v>
      </c>
      <c r="BJ256" s="17" t="s">
        <v>84</v>
      </c>
      <c r="BK256" s="249">
        <f>ROUND(I256*H256,2)</f>
        <v>0</v>
      </c>
      <c r="BL256" s="17" t="s">
        <v>147</v>
      </c>
      <c r="BM256" s="248" t="s">
        <v>425</v>
      </c>
    </row>
    <row r="257" s="14" customFormat="1">
      <c r="A257" s="14"/>
      <c r="B257" s="261"/>
      <c r="C257" s="262"/>
      <c r="D257" s="252" t="s">
        <v>131</v>
      </c>
      <c r="E257" s="263" t="s">
        <v>1</v>
      </c>
      <c r="F257" s="264" t="s">
        <v>421</v>
      </c>
      <c r="G257" s="262"/>
      <c r="H257" s="265">
        <v>55</v>
      </c>
      <c r="I257" s="266"/>
      <c r="J257" s="262"/>
      <c r="K257" s="262"/>
      <c r="L257" s="267"/>
      <c r="M257" s="268"/>
      <c r="N257" s="269"/>
      <c r="O257" s="269"/>
      <c r="P257" s="269"/>
      <c r="Q257" s="269"/>
      <c r="R257" s="269"/>
      <c r="S257" s="269"/>
      <c r="T257" s="27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1" t="s">
        <v>131</v>
      </c>
      <c r="AU257" s="271" t="s">
        <v>86</v>
      </c>
      <c r="AV257" s="14" t="s">
        <v>86</v>
      </c>
      <c r="AW257" s="14" t="s">
        <v>32</v>
      </c>
      <c r="AX257" s="14" t="s">
        <v>84</v>
      </c>
      <c r="AY257" s="271" t="s">
        <v>122</v>
      </c>
    </row>
    <row r="258" s="2" customFormat="1" ht="24.15" customHeight="1">
      <c r="A258" s="38"/>
      <c r="B258" s="39"/>
      <c r="C258" s="236" t="s">
        <v>426</v>
      </c>
      <c r="D258" s="236" t="s">
        <v>125</v>
      </c>
      <c r="E258" s="237" t="s">
        <v>427</v>
      </c>
      <c r="F258" s="238" t="s">
        <v>428</v>
      </c>
      <c r="G258" s="239" t="s">
        <v>258</v>
      </c>
      <c r="H258" s="240">
        <v>105</v>
      </c>
      <c r="I258" s="241"/>
      <c r="J258" s="242">
        <f>ROUND(I258*H258,2)</f>
        <v>0</v>
      </c>
      <c r="K258" s="243"/>
      <c r="L258" s="44"/>
      <c r="M258" s="244" t="s">
        <v>1</v>
      </c>
      <c r="N258" s="245" t="s">
        <v>41</v>
      </c>
      <c r="O258" s="91"/>
      <c r="P258" s="246">
        <f>O258*H258</f>
        <v>0</v>
      </c>
      <c r="Q258" s="246">
        <v>0</v>
      </c>
      <c r="R258" s="246">
        <f>Q258*H258</f>
        <v>0</v>
      </c>
      <c r="S258" s="246">
        <v>0</v>
      </c>
      <c r="T258" s="247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8" t="s">
        <v>147</v>
      </c>
      <c r="AT258" s="248" t="s">
        <v>125</v>
      </c>
      <c r="AU258" s="248" t="s">
        <v>86</v>
      </c>
      <c r="AY258" s="17" t="s">
        <v>122</v>
      </c>
      <c r="BE258" s="249">
        <f>IF(N258="základní",J258,0)</f>
        <v>0</v>
      </c>
      <c r="BF258" s="249">
        <f>IF(N258="snížená",J258,0)</f>
        <v>0</v>
      </c>
      <c r="BG258" s="249">
        <f>IF(N258="zákl. přenesená",J258,0)</f>
        <v>0</v>
      </c>
      <c r="BH258" s="249">
        <f>IF(N258="sníž. přenesená",J258,0)</f>
        <v>0</v>
      </c>
      <c r="BI258" s="249">
        <f>IF(N258="nulová",J258,0)</f>
        <v>0</v>
      </c>
      <c r="BJ258" s="17" t="s">
        <v>84</v>
      </c>
      <c r="BK258" s="249">
        <f>ROUND(I258*H258,2)</f>
        <v>0</v>
      </c>
      <c r="BL258" s="17" t="s">
        <v>147</v>
      </c>
      <c r="BM258" s="248" t="s">
        <v>429</v>
      </c>
    </row>
    <row r="259" s="14" customFormat="1">
      <c r="A259" s="14"/>
      <c r="B259" s="261"/>
      <c r="C259" s="262"/>
      <c r="D259" s="252" t="s">
        <v>131</v>
      </c>
      <c r="E259" s="263" t="s">
        <v>1</v>
      </c>
      <c r="F259" s="264" t="s">
        <v>421</v>
      </c>
      <c r="G259" s="262"/>
      <c r="H259" s="265">
        <v>55</v>
      </c>
      <c r="I259" s="266"/>
      <c r="J259" s="262"/>
      <c r="K259" s="262"/>
      <c r="L259" s="267"/>
      <c r="M259" s="268"/>
      <c r="N259" s="269"/>
      <c r="O259" s="269"/>
      <c r="P259" s="269"/>
      <c r="Q259" s="269"/>
      <c r="R259" s="269"/>
      <c r="S259" s="269"/>
      <c r="T259" s="27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1" t="s">
        <v>131</v>
      </c>
      <c r="AU259" s="271" t="s">
        <v>86</v>
      </c>
      <c r="AV259" s="14" t="s">
        <v>86</v>
      </c>
      <c r="AW259" s="14" t="s">
        <v>32</v>
      </c>
      <c r="AX259" s="14" t="s">
        <v>76</v>
      </c>
      <c r="AY259" s="271" t="s">
        <v>122</v>
      </c>
    </row>
    <row r="260" s="13" customFormat="1">
      <c r="A260" s="13"/>
      <c r="B260" s="250"/>
      <c r="C260" s="251"/>
      <c r="D260" s="252" t="s">
        <v>131</v>
      </c>
      <c r="E260" s="253" t="s">
        <v>1</v>
      </c>
      <c r="F260" s="254" t="s">
        <v>430</v>
      </c>
      <c r="G260" s="251"/>
      <c r="H260" s="253" t="s">
        <v>1</v>
      </c>
      <c r="I260" s="255"/>
      <c r="J260" s="251"/>
      <c r="K260" s="251"/>
      <c r="L260" s="256"/>
      <c r="M260" s="257"/>
      <c r="N260" s="258"/>
      <c r="O260" s="258"/>
      <c r="P260" s="258"/>
      <c r="Q260" s="258"/>
      <c r="R260" s="258"/>
      <c r="S260" s="258"/>
      <c r="T260" s="25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0" t="s">
        <v>131</v>
      </c>
      <c r="AU260" s="260" t="s">
        <v>86</v>
      </c>
      <c r="AV260" s="13" t="s">
        <v>84</v>
      </c>
      <c r="AW260" s="13" t="s">
        <v>32</v>
      </c>
      <c r="AX260" s="13" t="s">
        <v>76</v>
      </c>
      <c r="AY260" s="260" t="s">
        <v>122</v>
      </c>
    </row>
    <row r="261" s="14" customFormat="1">
      <c r="A261" s="14"/>
      <c r="B261" s="261"/>
      <c r="C261" s="262"/>
      <c r="D261" s="252" t="s">
        <v>131</v>
      </c>
      <c r="E261" s="263" t="s">
        <v>1</v>
      </c>
      <c r="F261" s="264" t="s">
        <v>276</v>
      </c>
      <c r="G261" s="262"/>
      <c r="H261" s="265">
        <v>50</v>
      </c>
      <c r="I261" s="266"/>
      <c r="J261" s="262"/>
      <c r="K261" s="262"/>
      <c r="L261" s="267"/>
      <c r="M261" s="268"/>
      <c r="N261" s="269"/>
      <c r="O261" s="269"/>
      <c r="P261" s="269"/>
      <c r="Q261" s="269"/>
      <c r="R261" s="269"/>
      <c r="S261" s="269"/>
      <c r="T261" s="27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1" t="s">
        <v>131</v>
      </c>
      <c r="AU261" s="271" t="s">
        <v>86</v>
      </c>
      <c r="AV261" s="14" t="s">
        <v>86</v>
      </c>
      <c r="AW261" s="14" t="s">
        <v>32</v>
      </c>
      <c r="AX261" s="14" t="s">
        <v>76</v>
      </c>
      <c r="AY261" s="271" t="s">
        <v>122</v>
      </c>
    </row>
    <row r="262" s="15" customFormat="1">
      <c r="A262" s="15"/>
      <c r="B262" s="275"/>
      <c r="C262" s="276"/>
      <c r="D262" s="252" t="s">
        <v>131</v>
      </c>
      <c r="E262" s="277" t="s">
        <v>1</v>
      </c>
      <c r="F262" s="278" t="s">
        <v>215</v>
      </c>
      <c r="G262" s="276"/>
      <c r="H262" s="279">
        <v>105</v>
      </c>
      <c r="I262" s="280"/>
      <c r="J262" s="276"/>
      <c r="K262" s="276"/>
      <c r="L262" s="281"/>
      <c r="M262" s="282"/>
      <c r="N262" s="283"/>
      <c r="O262" s="283"/>
      <c r="P262" s="283"/>
      <c r="Q262" s="283"/>
      <c r="R262" s="283"/>
      <c r="S262" s="283"/>
      <c r="T262" s="284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85" t="s">
        <v>131</v>
      </c>
      <c r="AU262" s="285" t="s">
        <v>86</v>
      </c>
      <c r="AV262" s="15" t="s">
        <v>147</v>
      </c>
      <c r="AW262" s="15" t="s">
        <v>32</v>
      </c>
      <c r="AX262" s="15" t="s">
        <v>84</v>
      </c>
      <c r="AY262" s="285" t="s">
        <v>122</v>
      </c>
    </row>
    <row r="263" s="2" customFormat="1" ht="37.8" customHeight="1">
      <c r="A263" s="38"/>
      <c r="B263" s="39"/>
      <c r="C263" s="236" t="s">
        <v>431</v>
      </c>
      <c r="D263" s="236" t="s">
        <v>125</v>
      </c>
      <c r="E263" s="237" t="s">
        <v>432</v>
      </c>
      <c r="F263" s="238" t="s">
        <v>433</v>
      </c>
      <c r="G263" s="239" t="s">
        <v>258</v>
      </c>
      <c r="H263" s="240">
        <v>105</v>
      </c>
      <c r="I263" s="241"/>
      <c r="J263" s="242">
        <f>ROUND(I263*H263,2)</f>
        <v>0</v>
      </c>
      <c r="K263" s="243"/>
      <c r="L263" s="44"/>
      <c r="M263" s="244" t="s">
        <v>1</v>
      </c>
      <c r="N263" s="245" t="s">
        <v>41</v>
      </c>
      <c r="O263" s="91"/>
      <c r="P263" s="246">
        <f>O263*H263</f>
        <v>0</v>
      </c>
      <c r="Q263" s="246">
        <v>0</v>
      </c>
      <c r="R263" s="246">
        <f>Q263*H263</f>
        <v>0</v>
      </c>
      <c r="S263" s="246">
        <v>0</v>
      </c>
      <c r="T263" s="247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8" t="s">
        <v>147</v>
      </c>
      <c r="AT263" s="248" t="s">
        <v>125</v>
      </c>
      <c r="AU263" s="248" t="s">
        <v>86</v>
      </c>
      <c r="AY263" s="17" t="s">
        <v>122</v>
      </c>
      <c r="BE263" s="249">
        <f>IF(N263="základní",J263,0)</f>
        <v>0</v>
      </c>
      <c r="BF263" s="249">
        <f>IF(N263="snížená",J263,0)</f>
        <v>0</v>
      </c>
      <c r="BG263" s="249">
        <f>IF(N263="zákl. přenesená",J263,0)</f>
        <v>0</v>
      </c>
      <c r="BH263" s="249">
        <f>IF(N263="sníž. přenesená",J263,0)</f>
        <v>0</v>
      </c>
      <c r="BI263" s="249">
        <f>IF(N263="nulová",J263,0)</f>
        <v>0</v>
      </c>
      <c r="BJ263" s="17" t="s">
        <v>84</v>
      </c>
      <c r="BK263" s="249">
        <f>ROUND(I263*H263,2)</f>
        <v>0</v>
      </c>
      <c r="BL263" s="17" t="s">
        <v>147</v>
      </c>
      <c r="BM263" s="248" t="s">
        <v>434</v>
      </c>
    </row>
    <row r="264" s="14" customFormat="1">
      <c r="A264" s="14"/>
      <c r="B264" s="261"/>
      <c r="C264" s="262"/>
      <c r="D264" s="252" t="s">
        <v>131</v>
      </c>
      <c r="E264" s="263" t="s">
        <v>1</v>
      </c>
      <c r="F264" s="264" t="s">
        <v>435</v>
      </c>
      <c r="G264" s="262"/>
      <c r="H264" s="265">
        <v>105</v>
      </c>
      <c r="I264" s="266"/>
      <c r="J264" s="262"/>
      <c r="K264" s="262"/>
      <c r="L264" s="267"/>
      <c r="M264" s="268"/>
      <c r="N264" s="269"/>
      <c r="O264" s="269"/>
      <c r="P264" s="269"/>
      <c r="Q264" s="269"/>
      <c r="R264" s="269"/>
      <c r="S264" s="269"/>
      <c r="T264" s="27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1" t="s">
        <v>131</v>
      </c>
      <c r="AU264" s="271" t="s">
        <v>86</v>
      </c>
      <c r="AV264" s="14" t="s">
        <v>86</v>
      </c>
      <c r="AW264" s="14" t="s">
        <v>32</v>
      </c>
      <c r="AX264" s="14" t="s">
        <v>84</v>
      </c>
      <c r="AY264" s="271" t="s">
        <v>122</v>
      </c>
    </row>
    <row r="265" s="2" customFormat="1" ht="76.35" customHeight="1">
      <c r="A265" s="38"/>
      <c r="B265" s="39"/>
      <c r="C265" s="236" t="s">
        <v>436</v>
      </c>
      <c r="D265" s="236" t="s">
        <v>125</v>
      </c>
      <c r="E265" s="237" t="s">
        <v>437</v>
      </c>
      <c r="F265" s="238" t="s">
        <v>438</v>
      </c>
      <c r="G265" s="239" t="s">
        <v>258</v>
      </c>
      <c r="H265" s="240">
        <v>27.399999999999999</v>
      </c>
      <c r="I265" s="241"/>
      <c r="J265" s="242">
        <f>ROUND(I265*H265,2)</f>
        <v>0</v>
      </c>
      <c r="K265" s="243"/>
      <c r="L265" s="44"/>
      <c r="M265" s="244" t="s">
        <v>1</v>
      </c>
      <c r="N265" s="245" t="s">
        <v>41</v>
      </c>
      <c r="O265" s="91"/>
      <c r="P265" s="246">
        <f>O265*H265</f>
        <v>0</v>
      </c>
      <c r="Q265" s="246">
        <v>0.085650000000000004</v>
      </c>
      <c r="R265" s="246">
        <f>Q265*H265</f>
        <v>2.3468100000000001</v>
      </c>
      <c r="S265" s="246">
        <v>0</v>
      </c>
      <c r="T265" s="247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8" t="s">
        <v>147</v>
      </c>
      <c r="AT265" s="248" t="s">
        <v>125</v>
      </c>
      <c r="AU265" s="248" t="s">
        <v>86</v>
      </c>
      <c r="AY265" s="17" t="s">
        <v>122</v>
      </c>
      <c r="BE265" s="249">
        <f>IF(N265="základní",J265,0)</f>
        <v>0</v>
      </c>
      <c r="BF265" s="249">
        <f>IF(N265="snížená",J265,0)</f>
        <v>0</v>
      </c>
      <c r="BG265" s="249">
        <f>IF(N265="zákl. přenesená",J265,0)</f>
        <v>0</v>
      </c>
      <c r="BH265" s="249">
        <f>IF(N265="sníž. přenesená",J265,0)</f>
        <v>0</v>
      </c>
      <c r="BI265" s="249">
        <f>IF(N265="nulová",J265,0)</f>
        <v>0</v>
      </c>
      <c r="BJ265" s="17" t="s">
        <v>84</v>
      </c>
      <c r="BK265" s="249">
        <f>ROUND(I265*H265,2)</f>
        <v>0</v>
      </c>
      <c r="BL265" s="17" t="s">
        <v>147</v>
      </c>
      <c r="BM265" s="248" t="s">
        <v>439</v>
      </c>
    </row>
    <row r="266" s="13" customFormat="1">
      <c r="A266" s="13"/>
      <c r="B266" s="250"/>
      <c r="C266" s="251"/>
      <c r="D266" s="252" t="s">
        <v>131</v>
      </c>
      <c r="E266" s="253" t="s">
        <v>1</v>
      </c>
      <c r="F266" s="254" t="s">
        <v>440</v>
      </c>
      <c r="G266" s="251"/>
      <c r="H266" s="253" t="s">
        <v>1</v>
      </c>
      <c r="I266" s="255"/>
      <c r="J266" s="251"/>
      <c r="K266" s="251"/>
      <c r="L266" s="256"/>
      <c r="M266" s="257"/>
      <c r="N266" s="258"/>
      <c r="O266" s="258"/>
      <c r="P266" s="258"/>
      <c r="Q266" s="258"/>
      <c r="R266" s="258"/>
      <c r="S266" s="258"/>
      <c r="T266" s="25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0" t="s">
        <v>131</v>
      </c>
      <c r="AU266" s="260" t="s">
        <v>86</v>
      </c>
      <c r="AV266" s="13" t="s">
        <v>84</v>
      </c>
      <c r="AW266" s="13" t="s">
        <v>32</v>
      </c>
      <c r="AX266" s="13" t="s">
        <v>76</v>
      </c>
      <c r="AY266" s="260" t="s">
        <v>122</v>
      </c>
    </row>
    <row r="267" s="14" customFormat="1">
      <c r="A267" s="14"/>
      <c r="B267" s="261"/>
      <c r="C267" s="262"/>
      <c r="D267" s="252" t="s">
        <v>131</v>
      </c>
      <c r="E267" s="263" t="s">
        <v>1</v>
      </c>
      <c r="F267" s="264" t="s">
        <v>299</v>
      </c>
      <c r="G267" s="262"/>
      <c r="H267" s="265">
        <v>25</v>
      </c>
      <c r="I267" s="266"/>
      <c r="J267" s="262"/>
      <c r="K267" s="262"/>
      <c r="L267" s="267"/>
      <c r="M267" s="268"/>
      <c r="N267" s="269"/>
      <c r="O267" s="269"/>
      <c r="P267" s="269"/>
      <c r="Q267" s="269"/>
      <c r="R267" s="269"/>
      <c r="S267" s="269"/>
      <c r="T267" s="27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1" t="s">
        <v>131</v>
      </c>
      <c r="AU267" s="271" t="s">
        <v>86</v>
      </c>
      <c r="AV267" s="14" t="s">
        <v>86</v>
      </c>
      <c r="AW267" s="14" t="s">
        <v>32</v>
      </c>
      <c r="AX267" s="14" t="s">
        <v>76</v>
      </c>
      <c r="AY267" s="271" t="s">
        <v>122</v>
      </c>
    </row>
    <row r="268" s="13" customFormat="1">
      <c r="A268" s="13"/>
      <c r="B268" s="250"/>
      <c r="C268" s="251"/>
      <c r="D268" s="252" t="s">
        <v>131</v>
      </c>
      <c r="E268" s="253" t="s">
        <v>1</v>
      </c>
      <c r="F268" s="254" t="s">
        <v>441</v>
      </c>
      <c r="G268" s="251"/>
      <c r="H268" s="253" t="s">
        <v>1</v>
      </c>
      <c r="I268" s="255"/>
      <c r="J268" s="251"/>
      <c r="K268" s="251"/>
      <c r="L268" s="256"/>
      <c r="M268" s="257"/>
      <c r="N268" s="258"/>
      <c r="O268" s="258"/>
      <c r="P268" s="258"/>
      <c r="Q268" s="258"/>
      <c r="R268" s="258"/>
      <c r="S268" s="258"/>
      <c r="T268" s="25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0" t="s">
        <v>131</v>
      </c>
      <c r="AU268" s="260" t="s">
        <v>86</v>
      </c>
      <c r="AV268" s="13" t="s">
        <v>84</v>
      </c>
      <c r="AW268" s="13" t="s">
        <v>32</v>
      </c>
      <c r="AX268" s="13" t="s">
        <v>76</v>
      </c>
      <c r="AY268" s="260" t="s">
        <v>122</v>
      </c>
    </row>
    <row r="269" s="14" customFormat="1">
      <c r="A269" s="14"/>
      <c r="B269" s="261"/>
      <c r="C269" s="262"/>
      <c r="D269" s="252" t="s">
        <v>131</v>
      </c>
      <c r="E269" s="263" t="s">
        <v>1</v>
      </c>
      <c r="F269" s="264" t="s">
        <v>442</v>
      </c>
      <c r="G269" s="262"/>
      <c r="H269" s="265">
        <v>2.3999999999999999</v>
      </c>
      <c r="I269" s="266"/>
      <c r="J269" s="262"/>
      <c r="K269" s="262"/>
      <c r="L269" s="267"/>
      <c r="M269" s="268"/>
      <c r="N269" s="269"/>
      <c r="O269" s="269"/>
      <c r="P269" s="269"/>
      <c r="Q269" s="269"/>
      <c r="R269" s="269"/>
      <c r="S269" s="269"/>
      <c r="T269" s="27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1" t="s">
        <v>131</v>
      </c>
      <c r="AU269" s="271" t="s">
        <v>86</v>
      </c>
      <c r="AV269" s="14" t="s">
        <v>86</v>
      </c>
      <c r="AW269" s="14" t="s">
        <v>32</v>
      </c>
      <c r="AX269" s="14" t="s">
        <v>76</v>
      </c>
      <c r="AY269" s="271" t="s">
        <v>122</v>
      </c>
    </row>
    <row r="270" s="15" customFormat="1">
      <c r="A270" s="15"/>
      <c r="B270" s="275"/>
      <c r="C270" s="276"/>
      <c r="D270" s="252" t="s">
        <v>131</v>
      </c>
      <c r="E270" s="277" t="s">
        <v>1</v>
      </c>
      <c r="F270" s="278" t="s">
        <v>215</v>
      </c>
      <c r="G270" s="276"/>
      <c r="H270" s="279">
        <v>27.399999999999999</v>
      </c>
      <c r="I270" s="280"/>
      <c r="J270" s="276"/>
      <c r="K270" s="276"/>
      <c r="L270" s="281"/>
      <c r="M270" s="282"/>
      <c r="N270" s="283"/>
      <c r="O270" s="283"/>
      <c r="P270" s="283"/>
      <c r="Q270" s="283"/>
      <c r="R270" s="283"/>
      <c r="S270" s="283"/>
      <c r="T270" s="284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85" t="s">
        <v>131</v>
      </c>
      <c r="AU270" s="285" t="s">
        <v>86</v>
      </c>
      <c r="AV270" s="15" t="s">
        <v>147</v>
      </c>
      <c r="AW270" s="15" t="s">
        <v>32</v>
      </c>
      <c r="AX270" s="15" t="s">
        <v>84</v>
      </c>
      <c r="AY270" s="285" t="s">
        <v>122</v>
      </c>
    </row>
    <row r="271" s="2" customFormat="1" ht="14.4" customHeight="1">
      <c r="A271" s="38"/>
      <c r="B271" s="39"/>
      <c r="C271" s="286" t="s">
        <v>443</v>
      </c>
      <c r="D271" s="286" t="s">
        <v>250</v>
      </c>
      <c r="E271" s="287" t="s">
        <v>444</v>
      </c>
      <c r="F271" s="288" t="s">
        <v>445</v>
      </c>
      <c r="G271" s="289" t="s">
        <v>258</v>
      </c>
      <c r="H271" s="290">
        <v>27.811</v>
      </c>
      <c r="I271" s="291"/>
      <c r="J271" s="292">
        <f>ROUND(I271*H271,2)</f>
        <v>0</v>
      </c>
      <c r="K271" s="293"/>
      <c r="L271" s="294"/>
      <c r="M271" s="295" t="s">
        <v>1</v>
      </c>
      <c r="N271" s="296" t="s">
        <v>41</v>
      </c>
      <c r="O271" s="91"/>
      <c r="P271" s="246">
        <f>O271*H271</f>
        <v>0</v>
      </c>
      <c r="Q271" s="246">
        <v>0.17599999999999999</v>
      </c>
      <c r="R271" s="246">
        <f>Q271*H271</f>
        <v>4.894736</v>
      </c>
      <c r="S271" s="246">
        <v>0</v>
      </c>
      <c r="T271" s="247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8" t="s">
        <v>138</v>
      </c>
      <c r="AT271" s="248" t="s">
        <v>250</v>
      </c>
      <c r="AU271" s="248" t="s">
        <v>86</v>
      </c>
      <c r="AY271" s="17" t="s">
        <v>122</v>
      </c>
      <c r="BE271" s="249">
        <f>IF(N271="základní",J271,0)</f>
        <v>0</v>
      </c>
      <c r="BF271" s="249">
        <f>IF(N271="snížená",J271,0)</f>
        <v>0</v>
      </c>
      <c r="BG271" s="249">
        <f>IF(N271="zákl. přenesená",J271,0)</f>
        <v>0</v>
      </c>
      <c r="BH271" s="249">
        <f>IF(N271="sníž. přenesená",J271,0)</f>
        <v>0</v>
      </c>
      <c r="BI271" s="249">
        <f>IF(N271="nulová",J271,0)</f>
        <v>0</v>
      </c>
      <c r="BJ271" s="17" t="s">
        <v>84</v>
      </c>
      <c r="BK271" s="249">
        <f>ROUND(I271*H271,2)</f>
        <v>0</v>
      </c>
      <c r="BL271" s="17" t="s">
        <v>147</v>
      </c>
      <c r="BM271" s="248" t="s">
        <v>446</v>
      </c>
    </row>
    <row r="272" s="14" customFormat="1">
      <c r="A272" s="14"/>
      <c r="B272" s="261"/>
      <c r="C272" s="262"/>
      <c r="D272" s="252" t="s">
        <v>131</v>
      </c>
      <c r="E272" s="263" t="s">
        <v>1</v>
      </c>
      <c r="F272" s="264" t="s">
        <v>447</v>
      </c>
      <c r="G272" s="262"/>
      <c r="H272" s="265">
        <v>27.399999999999999</v>
      </c>
      <c r="I272" s="266"/>
      <c r="J272" s="262"/>
      <c r="K272" s="262"/>
      <c r="L272" s="267"/>
      <c r="M272" s="268"/>
      <c r="N272" s="269"/>
      <c r="O272" s="269"/>
      <c r="P272" s="269"/>
      <c r="Q272" s="269"/>
      <c r="R272" s="269"/>
      <c r="S272" s="269"/>
      <c r="T272" s="27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1" t="s">
        <v>131</v>
      </c>
      <c r="AU272" s="271" t="s">
        <v>86</v>
      </c>
      <c r="AV272" s="14" t="s">
        <v>86</v>
      </c>
      <c r="AW272" s="14" t="s">
        <v>32</v>
      </c>
      <c r="AX272" s="14" t="s">
        <v>84</v>
      </c>
      <c r="AY272" s="271" t="s">
        <v>122</v>
      </c>
    </row>
    <row r="273" s="14" customFormat="1">
      <c r="A273" s="14"/>
      <c r="B273" s="261"/>
      <c r="C273" s="262"/>
      <c r="D273" s="252" t="s">
        <v>131</v>
      </c>
      <c r="E273" s="262"/>
      <c r="F273" s="264" t="s">
        <v>448</v>
      </c>
      <c r="G273" s="262"/>
      <c r="H273" s="265">
        <v>27.811</v>
      </c>
      <c r="I273" s="266"/>
      <c r="J273" s="262"/>
      <c r="K273" s="262"/>
      <c r="L273" s="267"/>
      <c r="M273" s="268"/>
      <c r="N273" s="269"/>
      <c r="O273" s="269"/>
      <c r="P273" s="269"/>
      <c r="Q273" s="269"/>
      <c r="R273" s="269"/>
      <c r="S273" s="269"/>
      <c r="T273" s="27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1" t="s">
        <v>131</v>
      </c>
      <c r="AU273" s="271" t="s">
        <v>86</v>
      </c>
      <c r="AV273" s="14" t="s">
        <v>86</v>
      </c>
      <c r="AW273" s="14" t="s">
        <v>4</v>
      </c>
      <c r="AX273" s="14" t="s">
        <v>84</v>
      </c>
      <c r="AY273" s="271" t="s">
        <v>122</v>
      </c>
    </row>
    <row r="274" s="2" customFormat="1" ht="62.7" customHeight="1">
      <c r="A274" s="38"/>
      <c r="B274" s="39"/>
      <c r="C274" s="236" t="s">
        <v>449</v>
      </c>
      <c r="D274" s="236" t="s">
        <v>125</v>
      </c>
      <c r="E274" s="237" t="s">
        <v>450</v>
      </c>
      <c r="F274" s="238" t="s">
        <v>451</v>
      </c>
      <c r="G274" s="239" t="s">
        <v>258</v>
      </c>
      <c r="H274" s="240">
        <v>150</v>
      </c>
      <c r="I274" s="241"/>
      <c r="J274" s="242">
        <f>ROUND(I274*H274,2)</f>
        <v>0</v>
      </c>
      <c r="K274" s="243"/>
      <c r="L274" s="44"/>
      <c r="M274" s="244" t="s">
        <v>1</v>
      </c>
      <c r="N274" s="245" t="s">
        <v>41</v>
      </c>
      <c r="O274" s="91"/>
      <c r="P274" s="246">
        <f>O274*H274</f>
        <v>0</v>
      </c>
      <c r="Q274" s="246">
        <v>0.098000000000000004</v>
      </c>
      <c r="R274" s="246">
        <f>Q274*H274</f>
        <v>14.700000000000001</v>
      </c>
      <c r="S274" s="246">
        <v>0</v>
      </c>
      <c r="T274" s="247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48" t="s">
        <v>147</v>
      </c>
      <c r="AT274" s="248" t="s">
        <v>125</v>
      </c>
      <c r="AU274" s="248" t="s">
        <v>86</v>
      </c>
      <c r="AY274" s="17" t="s">
        <v>122</v>
      </c>
      <c r="BE274" s="249">
        <f>IF(N274="základní",J274,0)</f>
        <v>0</v>
      </c>
      <c r="BF274" s="249">
        <f>IF(N274="snížená",J274,0)</f>
        <v>0</v>
      </c>
      <c r="BG274" s="249">
        <f>IF(N274="zákl. přenesená",J274,0)</f>
        <v>0</v>
      </c>
      <c r="BH274" s="249">
        <f>IF(N274="sníž. přenesená",J274,0)</f>
        <v>0</v>
      </c>
      <c r="BI274" s="249">
        <f>IF(N274="nulová",J274,0)</f>
        <v>0</v>
      </c>
      <c r="BJ274" s="17" t="s">
        <v>84</v>
      </c>
      <c r="BK274" s="249">
        <f>ROUND(I274*H274,2)</f>
        <v>0</v>
      </c>
      <c r="BL274" s="17" t="s">
        <v>147</v>
      </c>
      <c r="BM274" s="248" t="s">
        <v>452</v>
      </c>
    </row>
    <row r="275" s="14" customFormat="1">
      <c r="A275" s="14"/>
      <c r="B275" s="261"/>
      <c r="C275" s="262"/>
      <c r="D275" s="252" t="s">
        <v>131</v>
      </c>
      <c r="E275" s="263" t="s">
        <v>1</v>
      </c>
      <c r="F275" s="264" t="s">
        <v>313</v>
      </c>
      <c r="G275" s="262"/>
      <c r="H275" s="265">
        <v>150</v>
      </c>
      <c r="I275" s="266"/>
      <c r="J275" s="262"/>
      <c r="K275" s="262"/>
      <c r="L275" s="267"/>
      <c r="M275" s="268"/>
      <c r="N275" s="269"/>
      <c r="O275" s="269"/>
      <c r="P275" s="269"/>
      <c r="Q275" s="269"/>
      <c r="R275" s="269"/>
      <c r="S275" s="269"/>
      <c r="T275" s="27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1" t="s">
        <v>131</v>
      </c>
      <c r="AU275" s="271" t="s">
        <v>86</v>
      </c>
      <c r="AV275" s="14" t="s">
        <v>86</v>
      </c>
      <c r="AW275" s="14" t="s">
        <v>32</v>
      </c>
      <c r="AX275" s="14" t="s">
        <v>84</v>
      </c>
      <c r="AY275" s="271" t="s">
        <v>122</v>
      </c>
    </row>
    <row r="276" s="2" customFormat="1" ht="14.4" customHeight="1">
      <c r="A276" s="38"/>
      <c r="B276" s="39"/>
      <c r="C276" s="286" t="s">
        <v>453</v>
      </c>
      <c r="D276" s="286" t="s">
        <v>250</v>
      </c>
      <c r="E276" s="287" t="s">
        <v>454</v>
      </c>
      <c r="F276" s="288" t="s">
        <v>455</v>
      </c>
      <c r="G276" s="289" t="s">
        <v>258</v>
      </c>
      <c r="H276" s="290">
        <v>152.25</v>
      </c>
      <c r="I276" s="291"/>
      <c r="J276" s="292">
        <f>ROUND(I276*H276,2)</f>
        <v>0</v>
      </c>
      <c r="K276" s="293"/>
      <c r="L276" s="294"/>
      <c r="M276" s="295" t="s">
        <v>1</v>
      </c>
      <c r="N276" s="296" t="s">
        <v>41</v>
      </c>
      <c r="O276" s="91"/>
      <c r="P276" s="246">
        <f>O276*H276</f>
        <v>0</v>
      </c>
      <c r="Q276" s="246">
        <v>0.027</v>
      </c>
      <c r="R276" s="246">
        <f>Q276*H276</f>
        <v>4.1107500000000003</v>
      </c>
      <c r="S276" s="246">
        <v>0</v>
      </c>
      <c r="T276" s="247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8" t="s">
        <v>138</v>
      </c>
      <c r="AT276" s="248" t="s">
        <v>250</v>
      </c>
      <c r="AU276" s="248" t="s">
        <v>86</v>
      </c>
      <c r="AY276" s="17" t="s">
        <v>122</v>
      </c>
      <c r="BE276" s="249">
        <f>IF(N276="základní",J276,0)</f>
        <v>0</v>
      </c>
      <c r="BF276" s="249">
        <f>IF(N276="snížená",J276,0)</f>
        <v>0</v>
      </c>
      <c r="BG276" s="249">
        <f>IF(N276="zákl. přenesená",J276,0)</f>
        <v>0</v>
      </c>
      <c r="BH276" s="249">
        <f>IF(N276="sníž. přenesená",J276,0)</f>
        <v>0</v>
      </c>
      <c r="BI276" s="249">
        <f>IF(N276="nulová",J276,0)</f>
        <v>0</v>
      </c>
      <c r="BJ276" s="17" t="s">
        <v>84</v>
      </c>
      <c r="BK276" s="249">
        <f>ROUND(I276*H276,2)</f>
        <v>0</v>
      </c>
      <c r="BL276" s="17" t="s">
        <v>147</v>
      </c>
      <c r="BM276" s="248" t="s">
        <v>456</v>
      </c>
    </row>
    <row r="277" s="14" customFormat="1">
      <c r="A277" s="14"/>
      <c r="B277" s="261"/>
      <c r="C277" s="262"/>
      <c r="D277" s="252" t="s">
        <v>131</v>
      </c>
      <c r="E277" s="263" t="s">
        <v>1</v>
      </c>
      <c r="F277" s="264" t="s">
        <v>313</v>
      </c>
      <c r="G277" s="262"/>
      <c r="H277" s="265">
        <v>150</v>
      </c>
      <c r="I277" s="266"/>
      <c r="J277" s="262"/>
      <c r="K277" s="262"/>
      <c r="L277" s="267"/>
      <c r="M277" s="268"/>
      <c r="N277" s="269"/>
      <c r="O277" s="269"/>
      <c r="P277" s="269"/>
      <c r="Q277" s="269"/>
      <c r="R277" s="269"/>
      <c r="S277" s="269"/>
      <c r="T277" s="27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1" t="s">
        <v>131</v>
      </c>
      <c r="AU277" s="271" t="s">
        <v>86</v>
      </c>
      <c r="AV277" s="14" t="s">
        <v>86</v>
      </c>
      <c r="AW277" s="14" t="s">
        <v>32</v>
      </c>
      <c r="AX277" s="14" t="s">
        <v>84</v>
      </c>
      <c r="AY277" s="271" t="s">
        <v>122</v>
      </c>
    </row>
    <row r="278" s="14" customFormat="1">
      <c r="A278" s="14"/>
      <c r="B278" s="261"/>
      <c r="C278" s="262"/>
      <c r="D278" s="252" t="s">
        <v>131</v>
      </c>
      <c r="E278" s="262"/>
      <c r="F278" s="264" t="s">
        <v>457</v>
      </c>
      <c r="G278" s="262"/>
      <c r="H278" s="265">
        <v>152.25</v>
      </c>
      <c r="I278" s="266"/>
      <c r="J278" s="262"/>
      <c r="K278" s="262"/>
      <c r="L278" s="267"/>
      <c r="M278" s="268"/>
      <c r="N278" s="269"/>
      <c r="O278" s="269"/>
      <c r="P278" s="269"/>
      <c r="Q278" s="269"/>
      <c r="R278" s="269"/>
      <c r="S278" s="269"/>
      <c r="T278" s="27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1" t="s">
        <v>131</v>
      </c>
      <c r="AU278" s="271" t="s">
        <v>86</v>
      </c>
      <c r="AV278" s="14" t="s">
        <v>86</v>
      </c>
      <c r="AW278" s="14" t="s">
        <v>4</v>
      </c>
      <c r="AX278" s="14" t="s">
        <v>84</v>
      </c>
      <c r="AY278" s="271" t="s">
        <v>122</v>
      </c>
    </row>
    <row r="279" s="2" customFormat="1" ht="24.15" customHeight="1">
      <c r="A279" s="38"/>
      <c r="B279" s="39"/>
      <c r="C279" s="236" t="s">
        <v>458</v>
      </c>
      <c r="D279" s="236" t="s">
        <v>125</v>
      </c>
      <c r="E279" s="237" t="s">
        <v>459</v>
      </c>
      <c r="F279" s="238" t="s">
        <v>460</v>
      </c>
      <c r="G279" s="239" t="s">
        <v>264</v>
      </c>
      <c r="H279" s="240">
        <v>110</v>
      </c>
      <c r="I279" s="241"/>
      <c r="J279" s="242">
        <f>ROUND(I279*H279,2)</f>
        <v>0</v>
      </c>
      <c r="K279" s="243"/>
      <c r="L279" s="44"/>
      <c r="M279" s="244" t="s">
        <v>1</v>
      </c>
      <c r="N279" s="245" t="s">
        <v>41</v>
      </c>
      <c r="O279" s="91"/>
      <c r="P279" s="246">
        <f>O279*H279</f>
        <v>0</v>
      </c>
      <c r="Q279" s="246">
        <v>0.0035999999999999999</v>
      </c>
      <c r="R279" s="246">
        <f>Q279*H279</f>
        <v>0.39599999999999996</v>
      </c>
      <c r="S279" s="246">
        <v>0</v>
      </c>
      <c r="T279" s="247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8" t="s">
        <v>147</v>
      </c>
      <c r="AT279" s="248" t="s">
        <v>125</v>
      </c>
      <c r="AU279" s="248" t="s">
        <v>86</v>
      </c>
      <c r="AY279" s="17" t="s">
        <v>122</v>
      </c>
      <c r="BE279" s="249">
        <f>IF(N279="základní",J279,0)</f>
        <v>0</v>
      </c>
      <c r="BF279" s="249">
        <f>IF(N279="snížená",J279,0)</f>
        <v>0</v>
      </c>
      <c r="BG279" s="249">
        <f>IF(N279="zákl. přenesená",J279,0)</f>
        <v>0</v>
      </c>
      <c r="BH279" s="249">
        <f>IF(N279="sníž. přenesená",J279,0)</f>
        <v>0</v>
      </c>
      <c r="BI279" s="249">
        <f>IF(N279="nulová",J279,0)</f>
        <v>0</v>
      </c>
      <c r="BJ279" s="17" t="s">
        <v>84</v>
      </c>
      <c r="BK279" s="249">
        <f>ROUND(I279*H279,2)</f>
        <v>0</v>
      </c>
      <c r="BL279" s="17" t="s">
        <v>147</v>
      </c>
      <c r="BM279" s="248" t="s">
        <v>461</v>
      </c>
    </row>
    <row r="280" s="13" customFormat="1">
      <c r="A280" s="13"/>
      <c r="B280" s="250"/>
      <c r="C280" s="251"/>
      <c r="D280" s="252" t="s">
        <v>131</v>
      </c>
      <c r="E280" s="253" t="s">
        <v>1</v>
      </c>
      <c r="F280" s="254" t="s">
        <v>462</v>
      </c>
      <c r="G280" s="251"/>
      <c r="H280" s="253" t="s">
        <v>1</v>
      </c>
      <c r="I280" s="255"/>
      <c r="J280" s="251"/>
      <c r="K280" s="251"/>
      <c r="L280" s="256"/>
      <c r="M280" s="257"/>
      <c r="N280" s="258"/>
      <c r="O280" s="258"/>
      <c r="P280" s="258"/>
      <c r="Q280" s="258"/>
      <c r="R280" s="258"/>
      <c r="S280" s="258"/>
      <c r="T280" s="25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0" t="s">
        <v>131</v>
      </c>
      <c r="AU280" s="260" t="s">
        <v>86</v>
      </c>
      <c r="AV280" s="13" t="s">
        <v>84</v>
      </c>
      <c r="AW280" s="13" t="s">
        <v>32</v>
      </c>
      <c r="AX280" s="13" t="s">
        <v>76</v>
      </c>
      <c r="AY280" s="260" t="s">
        <v>122</v>
      </c>
    </row>
    <row r="281" s="14" customFormat="1">
      <c r="A281" s="14"/>
      <c r="B281" s="261"/>
      <c r="C281" s="262"/>
      <c r="D281" s="252" t="s">
        <v>131</v>
      </c>
      <c r="E281" s="263" t="s">
        <v>1</v>
      </c>
      <c r="F281" s="264" t="s">
        <v>266</v>
      </c>
      <c r="G281" s="262"/>
      <c r="H281" s="265">
        <v>110</v>
      </c>
      <c r="I281" s="266"/>
      <c r="J281" s="262"/>
      <c r="K281" s="262"/>
      <c r="L281" s="267"/>
      <c r="M281" s="268"/>
      <c r="N281" s="269"/>
      <c r="O281" s="269"/>
      <c r="P281" s="269"/>
      <c r="Q281" s="269"/>
      <c r="R281" s="269"/>
      <c r="S281" s="269"/>
      <c r="T281" s="27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1" t="s">
        <v>131</v>
      </c>
      <c r="AU281" s="271" t="s">
        <v>86</v>
      </c>
      <c r="AV281" s="14" t="s">
        <v>86</v>
      </c>
      <c r="AW281" s="14" t="s">
        <v>32</v>
      </c>
      <c r="AX281" s="14" t="s">
        <v>84</v>
      </c>
      <c r="AY281" s="271" t="s">
        <v>122</v>
      </c>
    </row>
    <row r="282" s="12" customFormat="1" ht="22.8" customHeight="1">
      <c r="A282" s="12"/>
      <c r="B282" s="220"/>
      <c r="C282" s="221"/>
      <c r="D282" s="222" t="s">
        <v>75</v>
      </c>
      <c r="E282" s="234" t="s">
        <v>173</v>
      </c>
      <c r="F282" s="234" t="s">
        <v>463</v>
      </c>
      <c r="G282" s="221"/>
      <c r="H282" s="221"/>
      <c r="I282" s="224"/>
      <c r="J282" s="235">
        <f>BK282</f>
        <v>0</v>
      </c>
      <c r="K282" s="221"/>
      <c r="L282" s="226"/>
      <c r="M282" s="227"/>
      <c r="N282" s="228"/>
      <c r="O282" s="228"/>
      <c r="P282" s="229">
        <f>SUM(P283:P331)</f>
        <v>0</v>
      </c>
      <c r="Q282" s="228"/>
      <c r="R282" s="229">
        <f>SUM(R283:R331)</f>
        <v>45.962510000000002</v>
      </c>
      <c r="S282" s="228"/>
      <c r="T282" s="230">
        <f>SUM(T283:T331)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31" t="s">
        <v>84</v>
      </c>
      <c r="AT282" s="232" t="s">
        <v>75</v>
      </c>
      <c r="AU282" s="232" t="s">
        <v>84</v>
      </c>
      <c r="AY282" s="231" t="s">
        <v>122</v>
      </c>
      <c r="BK282" s="233">
        <f>SUM(BK283:BK331)</f>
        <v>0</v>
      </c>
    </row>
    <row r="283" s="2" customFormat="1" ht="24.15" customHeight="1">
      <c r="A283" s="38"/>
      <c r="B283" s="39"/>
      <c r="C283" s="236" t="s">
        <v>276</v>
      </c>
      <c r="D283" s="236" t="s">
        <v>125</v>
      </c>
      <c r="E283" s="237" t="s">
        <v>464</v>
      </c>
      <c r="F283" s="238" t="s">
        <v>465</v>
      </c>
      <c r="G283" s="239" t="s">
        <v>321</v>
      </c>
      <c r="H283" s="240">
        <v>3</v>
      </c>
      <c r="I283" s="241"/>
      <c r="J283" s="242">
        <f>ROUND(I283*H283,2)</f>
        <v>0</v>
      </c>
      <c r="K283" s="243"/>
      <c r="L283" s="44"/>
      <c r="M283" s="244" t="s">
        <v>1</v>
      </c>
      <c r="N283" s="245" t="s">
        <v>41</v>
      </c>
      <c r="O283" s="91"/>
      <c r="P283" s="246">
        <f>O283*H283</f>
        <v>0</v>
      </c>
      <c r="Q283" s="246">
        <v>0.00069999999999999999</v>
      </c>
      <c r="R283" s="246">
        <f>Q283*H283</f>
        <v>0.0020999999999999999</v>
      </c>
      <c r="S283" s="246">
        <v>0</v>
      </c>
      <c r="T283" s="247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48" t="s">
        <v>147</v>
      </c>
      <c r="AT283" s="248" t="s">
        <v>125</v>
      </c>
      <c r="AU283" s="248" t="s">
        <v>86</v>
      </c>
      <c r="AY283" s="17" t="s">
        <v>122</v>
      </c>
      <c r="BE283" s="249">
        <f>IF(N283="základní",J283,0)</f>
        <v>0</v>
      </c>
      <c r="BF283" s="249">
        <f>IF(N283="snížená",J283,0)</f>
        <v>0</v>
      </c>
      <c r="BG283" s="249">
        <f>IF(N283="zákl. přenesená",J283,0)</f>
        <v>0</v>
      </c>
      <c r="BH283" s="249">
        <f>IF(N283="sníž. přenesená",J283,0)</f>
        <v>0</v>
      </c>
      <c r="BI283" s="249">
        <f>IF(N283="nulová",J283,0)</f>
        <v>0</v>
      </c>
      <c r="BJ283" s="17" t="s">
        <v>84</v>
      </c>
      <c r="BK283" s="249">
        <f>ROUND(I283*H283,2)</f>
        <v>0</v>
      </c>
      <c r="BL283" s="17" t="s">
        <v>147</v>
      </c>
      <c r="BM283" s="248" t="s">
        <v>466</v>
      </c>
    </row>
    <row r="284" s="13" customFormat="1">
      <c r="A284" s="13"/>
      <c r="B284" s="250"/>
      <c r="C284" s="251"/>
      <c r="D284" s="252" t="s">
        <v>131</v>
      </c>
      <c r="E284" s="253" t="s">
        <v>1</v>
      </c>
      <c r="F284" s="254" t="s">
        <v>467</v>
      </c>
      <c r="G284" s="251"/>
      <c r="H284" s="253" t="s">
        <v>1</v>
      </c>
      <c r="I284" s="255"/>
      <c r="J284" s="251"/>
      <c r="K284" s="251"/>
      <c r="L284" s="256"/>
      <c r="M284" s="257"/>
      <c r="N284" s="258"/>
      <c r="O284" s="258"/>
      <c r="P284" s="258"/>
      <c r="Q284" s="258"/>
      <c r="R284" s="258"/>
      <c r="S284" s="258"/>
      <c r="T284" s="25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0" t="s">
        <v>131</v>
      </c>
      <c r="AU284" s="260" t="s">
        <v>86</v>
      </c>
      <c r="AV284" s="13" t="s">
        <v>84</v>
      </c>
      <c r="AW284" s="13" t="s">
        <v>32</v>
      </c>
      <c r="AX284" s="13" t="s">
        <v>76</v>
      </c>
      <c r="AY284" s="260" t="s">
        <v>122</v>
      </c>
    </row>
    <row r="285" s="14" customFormat="1">
      <c r="A285" s="14"/>
      <c r="B285" s="261"/>
      <c r="C285" s="262"/>
      <c r="D285" s="252" t="s">
        <v>131</v>
      </c>
      <c r="E285" s="263" t="s">
        <v>1</v>
      </c>
      <c r="F285" s="264" t="s">
        <v>141</v>
      </c>
      <c r="G285" s="262"/>
      <c r="H285" s="265">
        <v>3</v>
      </c>
      <c r="I285" s="266"/>
      <c r="J285" s="262"/>
      <c r="K285" s="262"/>
      <c r="L285" s="267"/>
      <c r="M285" s="268"/>
      <c r="N285" s="269"/>
      <c r="O285" s="269"/>
      <c r="P285" s="269"/>
      <c r="Q285" s="269"/>
      <c r="R285" s="269"/>
      <c r="S285" s="269"/>
      <c r="T285" s="27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1" t="s">
        <v>131</v>
      </c>
      <c r="AU285" s="271" t="s">
        <v>86</v>
      </c>
      <c r="AV285" s="14" t="s">
        <v>86</v>
      </c>
      <c r="AW285" s="14" t="s">
        <v>32</v>
      </c>
      <c r="AX285" s="14" t="s">
        <v>84</v>
      </c>
      <c r="AY285" s="271" t="s">
        <v>122</v>
      </c>
    </row>
    <row r="286" s="2" customFormat="1" ht="24.15" customHeight="1">
      <c r="A286" s="38"/>
      <c r="B286" s="39"/>
      <c r="C286" s="236" t="s">
        <v>468</v>
      </c>
      <c r="D286" s="236" t="s">
        <v>125</v>
      </c>
      <c r="E286" s="237" t="s">
        <v>469</v>
      </c>
      <c r="F286" s="238" t="s">
        <v>470</v>
      </c>
      <c r="G286" s="239" t="s">
        <v>321</v>
      </c>
      <c r="H286" s="240">
        <v>1</v>
      </c>
      <c r="I286" s="241"/>
      <c r="J286" s="242">
        <f>ROUND(I286*H286,2)</f>
        <v>0</v>
      </c>
      <c r="K286" s="243"/>
      <c r="L286" s="44"/>
      <c r="M286" s="244" t="s">
        <v>1</v>
      </c>
      <c r="N286" s="245" t="s">
        <v>41</v>
      </c>
      <c r="O286" s="91"/>
      <c r="P286" s="246">
        <f>O286*H286</f>
        <v>0</v>
      </c>
      <c r="Q286" s="246">
        <v>0.0010499999999999999</v>
      </c>
      <c r="R286" s="246">
        <f>Q286*H286</f>
        <v>0.0010499999999999999</v>
      </c>
      <c r="S286" s="246">
        <v>0</v>
      </c>
      <c r="T286" s="247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8" t="s">
        <v>147</v>
      </c>
      <c r="AT286" s="248" t="s">
        <v>125</v>
      </c>
      <c r="AU286" s="248" t="s">
        <v>86</v>
      </c>
      <c r="AY286" s="17" t="s">
        <v>122</v>
      </c>
      <c r="BE286" s="249">
        <f>IF(N286="základní",J286,0)</f>
        <v>0</v>
      </c>
      <c r="BF286" s="249">
        <f>IF(N286="snížená",J286,0)</f>
        <v>0</v>
      </c>
      <c r="BG286" s="249">
        <f>IF(N286="zákl. přenesená",J286,0)</f>
        <v>0</v>
      </c>
      <c r="BH286" s="249">
        <f>IF(N286="sníž. přenesená",J286,0)</f>
        <v>0</v>
      </c>
      <c r="BI286" s="249">
        <f>IF(N286="nulová",J286,0)</f>
        <v>0</v>
      </c>
      <c r="BJ286" s="17" t="s">
        <v>84</v>
      </c>
      <c r="BK286" s="249">
        <f>ROUND(I286*H286,2)</f>
        <v>0</v>
      </c>
      <c r="BL286" s="17" t="s">
        <v>147</v>
      </c>
      <c r="BM286" s="248" t="s">
        <v>471</v>
      </c>
    </row>
    <row r="287" s="14" customFormat="1">
      <c r="A287" s="14"/>
      <c r="B287" s="261"/>
      <c r="C287" s="262"/>
      <c r="D287" s="252" t="s">
        <v>131</v>
      </c>
      <c r="E287" s="263" t="s">
        <v>1</v>
      </c>
      <c r="F287" s="264" t="s">
        <v>84</v>
      </c>
      <c r="G287" s="262"/>
      <c r="H287" s="265">
        <v>1</v>
      </c>
      <c r="I287" s="266"/>
      <c r="J287" s="262"/>
      <c r="K287" s="262"/>
      <c r="L287" s="267"/>
      <c r="M287" s="268"/>
      <c r="N287" s="269"/>
      <c r="O287" s="269"/>
      <c r="P287" s="269"/>
      <c r="Q287" s="269"/>
      <c r="R287" s="269"/>
      <c r="S287" s="269"/>
      <c r="T287" s="27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1" t="s">
        <v>131</v>
      </c>
      <c r="AU287" s="271" t="s">
        <v>86</v>
      </c>
      <c r="AV287" s="14" t="s">
        <v>86</v>
      </c>
      <c r="AW287" s="14" t="s">
        <v>32</v>
      </c>
      <c r="AX287" s="14" t="s">
        <v>84</v>
      </c>
      <c r="AY287" s="271" t="s">
        <v>122</v>
      </c>
    </row>
    <row r="288" s="2" customFormat="1" ht="14.4" customHeight="1">
      <c r="A288" s="38"/>
      <c r="B288" s="39"/>
      <c r="C288" s="286" t="s">
        <v>472</v>
      </c>
      <c r="D288" s="286" t="s">
        <v>250</v>
      </c>
      <c r="E288" s="287" t="s">
        <v>473</v>
      </c>
      <c r="F288" s="288" t="s">
        <v>474</v>
      </c>
      <c r="G288" s="289" t="s">
        <v>321</v>
      </c>
      <c r="H288" s="290">
        <v>2</v>
      </c>
      <c r="I288" s="291"/>
      <c r="J288" s="292">
        <f>ROUND(I288*H288,2)</f>
        <v>0</v>
      </c>
      <c r="K288" s="293"/>
      <c r="L288" s="294"/>
      <c r="M288" s="295" t="s">
        <v>1</v>
      </c>
      <c r="N288" s="296" t="s">
        <v>41</v>
      </c>
      <c r="O288" s="91"/>
      <c r="P288" s="246">
        <f>O288*H288</f>
        <v>0</v>
      </c>
      <c r="Q288" s="246">
        <v>0.0155</v>
      </c>
      <c r="R288" s="246">
        <f>Q288*H288</f>
        <v>0.031</v>
      </c>
      <c r="S288" s="246">
        <v>0</v>
      </c>
      <c r="T288" s="247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8" t="s">
        <v>138</v>
      </c>
      <c r="AT288" s="248" t="s">
        <v>250</v>
      </c>
      <c r="AU288" s="248" t="s">
        <v>86</v>
      </c>
      <c r="AY288" s="17" t="s">
        <v>122</v>
      </c>
      <c r="BE288" s="249">
        <f>IF(N288="základní",J288,0)</f>
        <v>0</v>
      </c>
      <c r="BF288" s="249">
        <f>IF(N288="snížená",J288,0)</f>
        <v>0</v>
      </c>
      <c r="BG288" s="249">
        <f>IF(N288="zákl. přenesená",J288,0)</f>
        <v>0</v>
      </c>
      <c r="BH288" s="249">
        <f>IF(N288="sníž. přenesená",J288,0)</f>
        <v>0</v>
      </c>
      <c r="BI288" s="249">
        <f>IF(N288="nulová",J288,0)</f>
        <v>0</v>
      </c>
      <c r="BJ288" s="17" t="s">
        <v>84</v>
      </c>
      <c r="BK288" s="249">
        <f>ROUND(I288*H288,2)</f>
        <v>0</v>
      </c>
      <c r="BL288" s="17" t="s">
        <v>147</v>
      </c>
      <c r="BM288" s="248" t="s">
        <v>475</v>
      </c>
    </row>
    <row r="289" s="13" customFormat="1">
      <c r="A289" s="13"/>
      <c r="B289" s="250"/>
      <c r="C289" s="251"/>
      <c r="D289" s="252" t="s">
        <v>131</v>
      </c>
      <c r="E289" s="253" t="s">
        <v>1</v>
      </c>
      <c r="F289" s="254" t="s">
        <v>476</v>
      </c>
      <c r="G289" s="251"/>
      <c r="H289" s="253" t="s">
        <v>1</v>
      </c>
      <c r="I289" s="255"/>
      <c r="J289" s="251"/>
      <c r="K289" s="251"/>
      <c r="L289" s="256"/>
      <c r="M289" s="257"/>
      <c r="N289" s="258"/>
      <c r="O289" s="258"/>
      <c r="P289" s="258"/>
      <c r="Q289" s="258"/>
      <c r="R289" s="258"/>
      <c r="S289" s="258"/>
      <c r="T289" s="25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0" t="s">
        <v>131</v>
      </c>
      <c r="AU289" s="260" t="s">
        <v>86</v>
      </c>
      <c r="AV289" s="13" t="s">
        <v>84</v>
      </c>
      <c r="AW289" s="13" t="s">
        <v>32</v>
      </c>
      <c r="AX289" s="13" t="s">
        <v>76</v>
      </c>
      <c r="AY289" s="260" t="s">
        <v>122</v>
      </c>
    </row>
    <row r="290" s="13" customFormat="1">
      <c r="A290" s="13"/>
      <c r="B290" s="250"/>
      <c r="C290" s="251"/>
      <c r="D290" s="252" t="s">
        <v>131</v>
      </c>
      <c r="E290" s="253" t="s">
        <v>1</v>
      </c>
      <c r="F290" s="254" t="s">
        <v>477</v>
      </c>
      <c r="G290" s="251"/>
      <c r="H290" s="253" t="s">
        <v>1</v>
      </c>
      <c r="I290" s="255"/>
      <c r="J290" s="251"/>
      <c r="K290" s="251"/>
      <c r="L290" s="256"/>
      <c r="M290" s="257"/>
      <c r="N290" s="258"/>
      <c r="O290" s="258"/>
      <c r="P290" s="258"/>
      <c r="Q290" s="258"/>
      <c r="R290" s="258"/>
      <c r="S290" s="258"/>
      <c r="T290" s="25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0" t="s">
        <v>131</v>
      </c>
      <c r="AU290" s="260" t="s">
        <v>86</v>
      </c>
      <c r="AV290" s="13" t="s">
        <v>84</v>
      </c>
      <c r="AW290" s="13" t="s">
        <v>32</v>
      </c>
      <c r="AX290" s="13" t="s">
        <v>76</v>
      </c>
      <c r="AY290" s="260" t="s">
        <v>122</v>
      </c>
    </row>
    <row r="291" s="14" customFormat="1">
      <c r="A291" s="14"/>
      <c r="B291" s="261"/>
      <c r="C291" s="262"/>
      <c r="D291" s="252" t="s">
        <v>131</v>
      </c>
      <c r="E291" s="263" t="s">
        <v>1</v>
      </c>
      <c r="F291" s="264" t="s">
        <v>86</v>
      </c>
      <c r="G291" s="262"/>
      <c r="H291" s="265">
        <v>2</v>
      </c>
      <c r="I291" s="266"/>
      <c r="J291" s="262"/>
      <c r="K291" s="262"/>
      <c r="L291" s="267"/>
      <c r="M291" s="268"/>
      <c r="N291" s="269"/>
      <c r="O291" s="269"/>
      <c r="P291" s="269"/>
      <c r="Q291" s="269"/>
      <c r="R291" s="269"/>
      <c r="S291" s="269"/>
      <c r="T291" s="27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1" t="s">
        <v>131</v>
      </c>
      <c r="AU291" s="271" t="s">
        <v>86</v>
      </c>
      <c r="AV291" s="14" t="s">
        <v>86</v>
      </c>
      <c r="AW291" s="14" t="s">
        <v>32</v>
      </c>
      <c r="AX291" s="14" t="s">
        <v>84</v>
      </c>
      <c r="AY291" s="271" t="s">
        <v>122</v>
      </c>
    </row>
    <row r="292" s="2" customFormat="1" ht="24.15" customHeight="1">
      <c r="A292" s="38"/>
      <c r="B292" s="39"/>
      <c r="C292" s="236" t="s">
        <v>478</v>
      </c>
      <c r="D292" s="236" t="s">
        <v>125</v>
      </c>
      <c r="E292" s="237" t="s">
        <v>479</v>
      </c>
      <c r="F292" s="238" t="s">
        <v>480</v>
      </c>
      <c r="G292" s="239" t="s">
        <v>321</v>
      </c>
      <c r="H292" s="240">
        <v>1</v>
      </c>
      <c r="I292" s="241"/>
      <c r="J292" s="242">
        <f>ROUND(I292*H292,2)</f>
        <v>0</v>
      </c>
      <c r="K292" s="243"/>
      <c r="L292" s="44"/>
      <c r="M292" s="244" t="s">
        <v>1</v>
      </c>
      <c r="N292" s="245" t="s">
        <v>41</v>
      </c>
      <c r="O292" s="91"/>
      <c r="P292" s="246">
        <f>O292*H292</f>
        <v>0</v>
      </c>
      <c r="Q292" s="246">
        <v>2.0000000000000002E-05</v>
      </c>
      <c r="R292" s="246">
        <f>Q292*H292</f>
        <v>2.0000000000000002E-05</v>
      </c>
      <c r="S292" s="246">
        <v>0</v>
      </c>
      <c r="T292" s="247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8" t="s">
        <v>147</v>
      </c>
      <c r="AT292" s="248" t="s">
        <v>125</v>
      </c>
      <c r="AU292" s="248" t="s">
        <v>86</v>
      </c>
      <c r="AY292" s="17" t="s">
        <v>122</v>
      </c>
      <c r="BE292" s="249">
        <f>IF(N292="základní",J292,0)</f>
        <v>0</v>
      </c>
      <c r="BF292" s="249">
        <f>IF(N292="snížená",J292,0)</f>
        <v>0</v>
      </c>
      <c r="BG292" s="249">
        <f>IF(N292="zákl. přenesená",J292,0)</f>
        <v>0</v>
      </c>
      <c r="BH292" s="249">
        <f>IF(N292="sníž. přenesená",J292,0)</f>
        <v>0</v>
      </c>
      <c r="BI292" s="249">
        <f>IF(N292="nulová",J292,0)</f>
        <v>0</v>
      </c>
      <c r="BJ292" s="17" t="s">
        <v>84</v>
      </c>
      <c r="BK292" s="249">
        <f>ROUND(I292*H292,2)</f>
        <v>0</v>
      </c>
      <c r="BL292" s="17" t="s">
        <v>147</v>
      </c>
      <c r="BM292" s="248" t="s">
        <v>481</v>
      </c>
    </row>
    <row r="293" s="14" customFormat="1">
      <c r="A293" s="14"/>
      <c r="B293" s="261"/>
      <c r="C293" s="262"/>
      <c r="D293" s="252" t="s">
        <v>131</v>
      </c>
      <c r="E293" s="263" t="s">
        <v>1</v>
      </c>
      <c r="F293" s="264" t="s">
        <v>84</v>
      </c>
      <c r="G293" s="262"/>
      <c r="H293" s="265">
        <v>1</v>
      </c>
      <c r="I293" s="266"/>
      <c r="J293" s="262"/>
      <c r="K293" s="262"/>
      <c r="L293" s="267"/>
      <c r="M293" s="268"/>
      <c r="N293" s="269"/>
      <c r="O293" s="269"/>
      <c r="P293" s="269"/>
      <c r="Q293" s="269"/>
      <c r="R293" s="269"/>
      <c r="S293" s="269"/>
      <c r="T293" s="27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1" t="s">
        <v>131</v>
      </c>
      <c r="AU293" s="271" t="s">
        <v>86</v>
      </c>
      <c r="AV293" s="14" t="s">
        <v>86</v>
      </c>
      <c r="AW293" s="14" t="s">
        <v>32</v>
      </c>
      <c r="AX293" s="14" t="s">
        <v>84</v>
      </c>
      <c r="AY293" s="271" t="s">
        <v>122</v>
      </c>
    </row>
    <row r="294" s="2" customFormat="1" ht="24.15" customHeight="1">
      <c r="A294" s="38"/>
      <c r="B294" s="39"/>
      <c r="C294" s="236" t="s">
        <v>482</v>
      </c>
      <c r="D294" s="236" t="s">
        <v>125</v>
      </c>
      <c r="E294" s="237" t="s">
        <v>483</v>
      </c>
      <c r="F294" s="238" t="s">
        <v>484</v>
      </c>
      <c r="G294" s="239" t="s">
        <v>321</v>
      </c>
      <c r="H294" s="240">
        <v>4</v>
      </c>
      <c r="I294" s="241"/>
      <c r="J294" s="242">
        <f>ROUND(I294*H294,2)</f>
        <v>0</v>
      </c>
      <c r="K294" s="243"/>
      <c r="L294" s="44"/>
      <c r="M294" s="244" t="s">
        <v>1</v>
      </c>
      <c r="N294" s="245" t="s">
        <v>41</v>
      </c>
      <c r="O294" s="91"/>
      <c r="P294" s="246">
        <f>O294*H294</f>
        <v>0</v>
      </c>
      <c r="Q294" s="246">
        <v>0.10940999999999999</v>
      </c>
      <c r="R294" s="246">
        <f>Q294*H294</f>
        <v>0.43763999999999997</v>
      </c>
      <c r="S294" s="246">
        <v>0</v>
      </c>
      <c r="T294" s="247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48" t="s">
        <v>147</v>
      </c>
      <c r="AT294" s="248" t="s">
        <v>125</v>
      </c>
      <c r="AU294" s="248" t="s">
        <v>86</v>
      </c>
      <c r="AY294" s="17" t="s">
        <v>122</v>
      </c>
      <c r="BE294" s="249">
        <f>IF(N294="základní",J294,0)</f>
        <v>0</v>
      </c>
      <c r="BF294" s="249">
        <f>IF(N294="snížená",J294,0)</f>
        <v>0</v>
      </c>
      <c r="BG294" s="249">
        <f>IF(N294="zákl. přenesená",J294,0)</f>
        <v>0</v>
      </c>
      <c r="BH294" s="249">
        <f>IF(N294="sníž. přenesená",J294,0)</f>
        <v>0</v>
      </c>
      <c r="BI294" s="249">
        <f>IF(N294="nulová",J294,0)</f>
        <v>0</v>
      </c>
      <c r="BJ294" s="17" t="s">
        <v>84</v>
      </c>
      <c r="BK294" s="249">
        <f>ROUND(I294*H294,2)</f>
        <v>0</v>
      </c>
      <c r="BL294" s="17" t="s">
        <v>147</v>
      </c>
      <c r="BM294" s="248" t="s">
        <v>485</v>
      </c>
    </row>
    <row r="295" s="13" customFormat="1">
      <c r="A295" s="13"/>
      <c r="B295" s="250"/>
      <c r="C295" s="251"/>
      <c r="D295" s="252" t="s">
        <v>131</v>
      </c>
      <c r="E295" s="253" t="s">
        <v>1</v>
      </c>
      <c r="F295" s="254" t="s">
        <v>323</v>
      </c>
      <c r="G295" s="251"/>
      <c r="H295" s="253" t="s">
        <v>1</v>
      </c>
      <c r="I295" s="255"/>
      <c r="J295" s="251"/>
      <c r="K295" s="251"/>
      <c r="L295" s="256"/>
      <c r="M295" s="257"/>
      <c r="N295" s="258"/>
      <c r="O295" s="258"/>
      <c r="P295" s="258"/>
      <c r="Q295" s="258"/>
      <c r="R295" s="258"/>
      <c r="S295" s="258"/>
      <c r="T295" s="25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0" t="s">
        <v>131</v>
      </c>
      <c r="AU295" s="260" t="s">
        <v>86</v>
      </c>
      <c r="AV295" s="13" t="s">
        <v>84</v>
      </c>
      <c r="AW295" s="13" t="s">
        <v>32</v>
      </c>
      <c r="AX295" s="13" t="s">
        <v>76</v>
      </c>
      <c r="AY295" s="260" t="s">
        <v>122</v>
      </c>
    </row>
    <row r="296" s="14" customFormat="1">
      <c r="A296" s="14"/>
      <c r="B296" s="261"/>
      <c r="C296" s="262"/>
      <c r="D296" s="252" t="s">
        <v>131</v>
      </c>
      <c r="E296" s="263" t="s">
        <v>1</v>
      </c>
      <c r="F296" s="264" t="s">
        <v>141</v>
      </c>
      <c r="G296" s="262"/>
      <c r="H296" s="265">
        <v>3</v>
      </c>
      <c r="I296" s="266"/>
      <c r="J296" s="262"/>
      <c r="K296" s="262"/>
      <c r="L296" s="267"/>
      <c r="M296" s="268"/>
      <c r="N296" s="269"/>
      <c r="O296" s="269"/>
      <c r="P296" s="269"/>
      <c r="Q296" s="269"/>
      <c r="R296" s="269"/>
      <c r="S296" s="269"/>
      <c r="T296" s="27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1" t="s">
        <v>131</v>
      </c>
      <c r="AU296" s="271" t="s">
        <v>86</v>
      </c>
      <c r="AV296" s="14" t="s">
        <v>86</v>
      </c>
      <c r="AW296" s="14" t="s">
        <v>32</v>
      </c>
      <c r="AX296" s="14" t="s">
        <v>76</v>
      </c>
      <c r="AY296" s="271" t="s">
        <v>122</v>
      </c>
    </row>
    <row r="297" s="13" customFormat="1">
      <c r="A297" s="13"/>
      <c r="B297" s="250"/>
      <c r="C297" s="251"/>
      <c r="D297" s="252" t="s">
        <v>131</v>
      </c>
      <c r="E297" s="253" t="s">
        <v>1</v>
      </c>
      <c r="F297" s="254" t="s">
        <v>486</v>
      </c>
      <c r="G297" s="251"/>
      <c r="H297" s="253" t="s">
        <v>1</v>
      </c>
      <c r="I297" s="255"/>
      <c r="J297" s="251"/>
      <c r="K297" s="251"/>
      <c r="L297" s="256"/>
      <c r="M297" s="257"/>
      <c r="N297" s="258"/>
      <c r="O297" s="258"/>
      <c r="P297" s="258"/>
      <c r="Q297" s="258"/>
      <c r="R297" s="258"/>
      <c r="S297" s="258"/>
      <c r="T297" s="25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0" t="s">
        <v>131</v>
      </c>
      <c r="AU297" s="260" t="s">
        <v>86</v>
      </c>
      <c r="AV297" s="13" t="s">
        <v>84</v>
      </c>
      <c r="AW297" s="13" t="s">
        <v>32</v>
      </c>
      <c r="AX297" s="13" t="s">
        <v>76</v>
      </c>
      <c r="AY297" s="260" t="s">
        <v>122</v>
      </c>
    </row>
    <row r="298" s="14" customFormat="1">
      <c r="A298" s="14"/>
      <c r="B298" s="261"/>
      <c r="C298" s="262"/>
      <c r="D298" s="252" t="s">
        <v>131</v>
      </c>
      <c r="E298" s="263" t="s">
        <v>1</v>
      </c>
      <c r="F298" s="264" t="s">
        <v>84</v>
      </c>
      <c r="G298" s="262"/>
      <c r="H298" s="265">
        <v>1</v>
      </c>
      <c r="I298" s="266"/>
      <c r="J298" s="262"/>
      <c r="K298" s="262"/>
      <c r="L298" s="267"/>
      <c r="M298" s="268"/>
      <c r="N298" s="269"/>
      <c r="O298" s="269"/>
      <c r="P298" s="269"/>
      <c r="Q298" s="269"/>
      <c r="R298" s="269"/>
      <c r="S298" s="269"/>
      <c r="T298" s="27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71" t="s">
        <v>131</v>
      </c>
      <c r="AU298" s="271" t="s">
        <v>86</v>
      </c>
      <c r="AV298" s="14" t="s">
        <v>86</v>
      </c>
      <c r="AW298" s="14" t="s">
        <v>32</v>
      </c>
      <c r="AX298" s="14" t="s">
        <v>76</v>
      </c>
      <c r="AY298" s="271" t="s">
        <v>122</v>
      </c>
    </row>
    <row r="299" s="15" customFormat="1">
      <c r="A299" s="15"/>
      <c r="B299" s="275"/>
      <c r="C299" s="276"/>
      <c r="D299" s="252" t="s">
        <v>131</v>
      </c>
      <c r="E299" s="277" t="s">
        <v>1</v>
      </c>
      <c r="F299" s="278" t="s">
        <v>215</v>
      </c>
      <c r="G299" s="276"/>
      <c r="H299" s="279">
        <v>4</v>
      </c>
      <c r="I299" s="280"/>
      <c r="J299" s="276"/>
      <c r="K299" s="276"/>
      <c r="L299" s="281"/>
      <c r="M299" s="282"/>
      <c r="N299" s="283"/>
      <c r="O299" s="283"/>
      <c r="P299" s="283"/>
      <c r="Q299" s="283"/>
      <c r="R299" s="283"/>
      <c r="S299" s="283"/>
      <c r="T299" s="28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85" t="s">
        <v>131</v>
      </c>
      <c r="AU299" s="285" t="s">
        <v>86</v>
      </c>
      <c r="AV299" s="15" t="s">
        <v>147</v>
      </c>
      <c r="AW299" s="15" t="s">
        <v>32</v>
      </c>
      <c r="AX299" s="15" t="s">
        <v>84</v>
      </c>
      <c r="AY299" s="285" t="s">
        <v>122</v>
      </c>
    </row>
    <row r="300" s="2" customFormat="1" ht="14.4" customHeight="1">
      <c r="A300" s="38"/>
      <c r="B300" s="39"/>
      <c r="C300" s="286" t="s">
        <v>421</v>
      </c>
      <c r="D300" s="286" t="s">
        <v>250</v>
      </c>
      <c r="E300" s="287" t="s">
        <v>487</v>
      </c>
      <c r="F300" s="288" t="s">
        <v>488</v>
      </c>
      <c r="G300" s="289" t="s">
        <v>321</v>
      </c>
      <c r="H300" s="290">
        <v>1</v>
      </c>
      <c r="I300" s="291"/>
      <c r="J300" s="292">
        <f>ROUND(I300*H300,2)</f>
        <v>0</v>
      </c>
      <c r="K300" s="293"/>
      <c r="L300" s="294"/>
      <c r="M300" s="295" t="s">
        <v>1</v>
      </c>
      <c r="N300" s="296" t="s">
        <v>41</v>
      </c>
      <c r="O300" s="91"/>
      <c r="P300" s="246">
        <f>O300*H300</f>
        <v>0</v>
      </c>
      <c r="Q300" s="246">
        <v>0.0061000000000000004</v>
      </c>
      <c r="R300" s="246">
        <f>Q300*H300</f>
        <v>0.0061000000000000004</v>
      </c>
      <c r="S300" s="246">
        <v>0</v>
      </c>
      <c r="T300" s="247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48" t="s">
        <v>138</v>
      </c>
      <c r="AT300" s="248" t="s">
        <v>250</v>
      </c>
      <c r="AU300" s="248" t="s">
        <v>86</v>
      </c>
      <c r="AY300" s="17" t="s">
        <v>122</v>
      </c>
      <c r="BE300" s="249">
        <f>IF(N300="základní",J300,0)</f>
        <v>0</v>
      </c>
      <c r="BF300" s="249">
        <f>IF(N300="snížená",J300,0)</f>
        <v>0</v>
      </c>
      <c r="BG300" s="249">
        <f>IF(N300="zákl. přenesená",J300,0)</f>
        <v>0</v>
      </c>
      <c r="BH300" s="249">
        <f>IF(N300="sníž. přenesená",J300,0)</f>
        <v>0</v>
      </c>
      <c r="BI300" s="249">
        <f>IF(N300="nulová",J300,0)</f>
        <v>0</v>
      </c>
      <c r="BJ300" s="17" t="s">
        <v>84</v>
      </c>
      <c r="BK300" s="249">
        <f>ROUND(I300*H300,2)</f>
        <v>0</v>
      </c>
      <c r="BL300" s="17" t="s">
        <v>147</v>
      </c>
      <c r="BM300" s="248" t="s">
        <v>489</v>
      </c>
    </row>
    <row r="301" s="14" customFormat="1">
      <c r="A301" s="14"/>
      <c r="B301" s="261"/>
      <c r="C301" s="262"/>
      <c r="D301" s="252" t="s">
        <v>131</v>
      </c>
      <c r="E301" s="263" t="s">
        <v>1</v>
      </c>
      <c r="F301" s="264" t="s">
        <v>84</v>
      </c>
      <c r="G301" s="262"/>
      <c r="H301" s="265">
        <v>1</v>
      </c>
      <c r="I301" s="266"/>
      <c r="J301" s="262"/>
      <c r="K301" s="262"/>
      <c r="L301" s="267"/>
      <c r="M301" s="268"/>
      <c r="N301" s="269"/>
      <c r="O301" s="269"/>
      <c r="P301" s="269"/>
      <c r="Q301" s="269"/>
      <c r="R301" s="269"/>
      <c r="S301" s="269"/>
      <c r="T301" s="27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1" t="s">
        <v>131</v>
      </c>
      <c r="AU301" s="271" t="s">
        <v>86</v>
      </c>
      <c r="AV301" s="14" t="s">
        <v>86</v>
      </c>
      <c r="AW301" s="14" t="s">
        <v>32</v>
      </c>
      <c r="AX301" s="14" t="s">
        <v>84</v>
      </c>
      <c r="AY301" s="271" t="s">
        <v>122</v>
      </c>
    </row>
    <row r="302" s="2" customFormat="1" ht="14.4" customHeight="1">
      <c r="A302" s="38"/>
      <c r="B302" s="39"/>
      <c r="C302" s="286" t="s">
        <v>490</v>
      </c>
      <c r="D302" s="286" t="s">
        <v>250</v>
      </c>
      <c r="E302" s="287" t="s">
        <v>491</v>
      </c>
      <c r="F302" s="288" t="s">
        <v>492</v>
      </c>
      <c r="G302" s="289" t="s">
        <v>321</v>
      </c>
      <c r="H302" s="290">
        <v>1</v>
      </c>
      <c r="I302" s="291"/>
      <c r="J302" s="292">
        <f>ROUND(I302*H302,2)</f>
        <v>0</v>
      </c>
      <c r="K302" s="293"/>
      <c r="L302" s="294"/>
      <c r="M302" s="295" t="s">
        <v>1</v>
      </c>
      <c r="N302" s="296" t="s">
        <v>41</v>
      </c>
      <c r="O302" s="91"/>
      <c r="P302" s="246">
        <f>O302*H302</f>
        <v>0</v>
      </c>
      <c r="Q302" s="246">
        <v>0.0030000000000000001</v>
      </c>
      <c r="R302" s="246">
        <f>Q302*H302</f>
        <v>0.0030000000000000001</v>
      </c>
      <c r="S302" s="246">
        <v>0</v>
      </c>
      <c r="T302" s="247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48" t="s">
        <v>138</v>
      </c>
      <c r="AT302" s="248" t="s">
        <v>250</v>
      </c>
      <c r="AU302" s="248" t="s">
        <v>86</v>
      </c>
      <c r="AY302" s="17" t="s">
        <v>122</v>
      </c>
      <c r="BE302" s="249">
        <f>IF(N302="základní",J302,0)</f>
        <v>0</v>
      </c>
      <c r="BF302" s="249">
        <f>IF(N302="snížená",J302,0)</f>
        <v>0</v>
      </c>
      <c r="BG302" s="249">
        <f>IF(N302="zákl. přenesená",J302,0)</f>
        <v>0</v>
      </c>
      <c r="BH302" s="249">
        <f>IF(N302="sníž. přenesená",J302,0)</f>
        <v>0</v>
      </c>
      <c r="BI302" s="249">
        <f>IF(N302="nulová",J302,0)</f>
        <v>0</v>
      </c>
      <c r="BJ302" s="17" t="s">
        <v>84</v>
      </c>
      <c r="BK302" s="249">
        <f>ROUND(I302*H302,2)</f>
        <v>0</v>
      </c>
      <c r="BL302" s="17" t="s">
        <v>147</v>
      </c>
      <c r="BM302" s="248" t="s">
        <v>493</v>
      </c>
    </row>
    <row r="303" s="14" customFormat="1">
      <c r="A303" s="14"/>
      <c r="B303" s="261"/>
      <c r="C303" s="262"/>
      <c r="D303" s="252" t="s">
        <v>131</v>
      </c>
      <c r="E303" s="263" t="s">
        <v>1</v>
      </c>
      <c r="F303" s="264" t="s">
        <v>84</v>
      </c>
      <c r="G303" s="262"/>
      <c r="H303" s="265">
        <v>1</v>
      </c>
      <c r="I303" s="266"/>
      <c r="J303" s="262"/>
      <c r="K303" s="262"/>
      <c r="L303" s="267"/>
      <c r="M303" s="268"/>
      <c r="N303" s="269"/>
      <c r="O303" s="269"/>
      <c r="P303" s="269"/>
      <c r="Q303" s="269"/>
      <c r="R303" s="269"/>
      <c r="S303" s="269"/>
      <c r="T303" s="27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1" t="s">
        <v>131</v>
      </c>
      <c r="AU303" s="271" t="s">
        <v>86</v>
      </c>
      <c r="AV303" s="14" t="s">
        <v>86</v>
      </c>
      <c r="AW303" s="14" t="s">
        <v>32</v>
      </c>
      <c r="AX303" s="14" t="s">
        <v>84</v>
      </c>
      <c r="AY303" s="271" t="s">
        <v>122</v>
      </c>
    </row>
    <row r="304" s="2" customFormat="1" ht="14.4" customHeight="1">
      <c r="A304" s="38"/>
      <c r="B304" s="39"/>
      <c r="C304" s="286" t="s">
        <v>494</v>
      </c>
      <c r="D304" s="286" t="s">
        <v>250</v>
      </c>
      <c r="E304" s="287" t="s">
        <v>495</v>
      </c>
      <c r="F304" s="288" t="s">
        <v>496</v>
      </c>
      <c r="G304" s="289" t="s">
        <v>321</v>
      </c>
      <c r="H304" s="290">
        <v>1</v>
      </c>
      <c r="I304" s="291"/>
      <c r="J304" s="292">
        <f>ROUND(I304*H304,2)</f>
        <v>0</v>
      </c>
      <c r="K304" s="293"/>
      <c r="L304" s="294"/>
      <c r="M304" s="295" t="s">
        <v>1</v>
      </c>
      <c r="N304" s="296" t="s">
        <v>41</v>
      </c>
      <c r="O304" s="91"/>
      <c r="P304" s="246">
        <f>O304*H304</f>
        <v>0</v>
      </c>
      <c r="Q304" s="246">
        <v>0.00035</v>
      </c>
      <c r="R304" s="246">
        <f>Q304*H304</f>
        <v>0.00035</v>
      </c>
      <c r="S304" s="246">
        <v>0</v>
      </c>
      <c r="T304" s="247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48" t="s">
        <v>138</v>
      </c>
      <c r="AT304" s="248" t="s">
        <v>250</v>
      </c>
      <c r="AU304" s="248" t="s">
        <v>86</v>
      </c>
      <c r="AY304" s="17" t="s">
        <v>122</v>
      </c>
      <c r="BE304" s="249">
        <f>IF(N304="základní",J304,0)</f>
        <v>0</v>
      </c>
      <c r="BF304" s="249">
        <f>IF(N304="snížená",J304,0)</f>
        <v>0</v>
      </c>
      <c r="BG304" s="249">
        <f>IF(N304="zákl. přenesená",J304,0)</f>
        <v>0</v>
      </c>
      <c r="BH304" s="249">
        <f>IF(N304="sníž. přenesená",J304,0)</f>
        <v>0</v>
      </c>
      <c r="BI304" s="249">
        <f>IF(N304="nulová",J304,0)</f>
        <v>0</v>
      </c>
      <c r="BJ304" s="17" t="s">
        <v>84</v>
      </c>
      <c r="BK304" s="249">
        <f>ROUND(I304*H304,2)</f>
        <v>0</v>
      </c>
      <c r="BL304" s="17" t="s">
        <v>147</v>
      </c>
      <c r="BM304" s="248" t="s">
        <v>497</v>
      </c>
    </row>
    <row r="305" s="14" customFormat="1">
      <c r="A305" s="14"/>
      <c r="B305" s="261"/>
      <c r="C305" s="262"/>
      <c r="D305" s="252" t="s">
        <v>131</v>
      </c>
      <c r="E305" s="263" t="s">
        <v>1</v>
      </c>
      <c r="F305" s="264" t="s">
        <v>84</v>
      </c>
      <c r="G305" s="262"/>
      <c r="H305" s="265">
        <v>1</v>
      </c>
      <c r="I305" s="266"/>
      <c r="J305" s="262"/>
      <c r="K305" s="262"/>
      <c r="L305" s="267"/>
      <c r="M305" s="268"/>
      <c r="N305" s="269"/>
      <c r="O305" s="269"/>
      <c r="P305" s="269"/>
      <c r="Q305" s="269"/>
      <c r="R305" s="269"/>
      <c r="S305" s="269"/>
      <c r="T305" s="27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1" t="s">
        <v>131</v>
      </c>
      <c r="AU305" s="271" t="s">
        <v>86</v>
      </c>
      <c r="AV305" s="14" t="s">
        <v>86</v>
      </c>
      <c r="AW305" s="14" t="s">
        <v>32</v>
      </c>
      <c r="AX305" s="14" t="s">
        <v>84</v>
      </c>
      <c r="AY305" s="271" t="s">
        <v>122</v>
      </c>
    </row>
    <row r="306" s="2" customFormat="1" ht="14.4" customHeight="1">
      <c r="A306" s="38"/>
      <c r="B306" s="39"/>
      <c r="C306" s="286" t="s">
        <v>498</v>
      </c>
      <c r="D306" s="286" t="s">
        <v>250</v>
      </c>
      <c r="E306" s="287" t="s">
        <v>499</v>
      </c>
      <c r="F306" s="288" t="s">
        <v>500</v>
      </c>
      <c r="G306" s="289" t="s">
        <v>321</v>
      </c>
      <c r="H306" s="290">
        <v>1</v>
      </c>
      <c r="I306" s="291"/>
      <c r="J306" s="292">
        <f>ROUND(I306*H306,2)</f>
        <v>0</v>
      </c>
      <c r="K306" s="293"/>
      <c r="L306" s="294"/>
      <c r="M306" s="295" t="s">
        <v>1</v>
      </c>
      <c r="N306" s="296" t="s">
        <v>41</v>
      </c>
      <c r="O306" s="91"/>
      <c r="P306" s="246">
        <f>O306*H306</f>
        <v>0</v>
      </c>
      <c r="Q306" s="246">
        <v>0.00010000000000000001</v>
      </c>
      <c r="R306" s="246">
        <f>Q306*H306</f>
        <v>0.00010000000000000001</v>
      </c>
      <c r="S306" s="246">
        <v>0</v>
      </c>
      <c r="T306" s="247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48" t="s">
        <v>138</v>
      </c>
      <c r="AT306" s="248" t="s">
        <v>250</v>
      </c>
      <c r="AU306" s="248" t="s">
        <v>86</v>
      </c>
      <c r="AY306" s="17" t="s">
        <v>122</v>
      </c>
      <c r="BE306" s="249">
        <f>IF(N306="základní",J306,0)</f>
        <v>0</v>
      </c>
      <c r="BF306" s="249">
        <f>IF(N306="snížená",J306,0)</f>
        <v>0</v>
      </c>
      <c r="BG306" s="249">
        <f>IF(N306="zákl. přenesená",J306,0)</f>
        <v>0</v>
      </c>
      <c r="BH306" s="249">
        <f>IF(N306="sníž. přenesená",J306,0)</f>
        <v>0</v>
      </c>
      <c r="BI306" s="249">
        <f>IF(N306="nulová",J306,0)</f>
        <v>0</v>
      </c>
      <c r="BJ306" s="17" t="s">
        <v>84</v>
      </c>
      <c r="BK306" s="249">
        <f>ROUND(I306*H306,2)</f>
        <v>0</v>
      </c>
      <c r="BL306" s="17" t="s">
        <v>147</v>
      </c>
      <c r="BM306" s="248" t="s">
        <v>501</v>
      </c>
    </row>
    <row r="307" s="14" customFormat="1">
      <c r="A307" s="14"/>
      <c r="B307" s="261"/>
      <c r="C307" s="262"/>
      <c r="D307" s="252" t="s">
        <v>131</v>
      </c>
      <c r="E307" s="263" t="s">
        <v>1</v>
      </c>
      <c r="F307" s="264" t="s">
        <v>84</v>
      </c>
      <c r="G307" s="262"/>
      <c r="H307" s="265">
        <v>1</v>
      </c>
      <c r="I307" s="266"/>
      <c r="J307" s="262"/>
      <c r="K307" s="262"/>
      <c r="L307" s="267"/>
      <c r="M307" s="268"/>
      <c r="N307" s="269"/>
      <c r="O307" s="269"/>
      <c r="P307" s="269"/>
      <c r="Q307" s="269"/>
      <c r="R307" s="269"/>
      <c r="S307" s="269"/>
      <c r="T307" s="27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1" t="s">
        <v>131</v>
      </c>
      <c r="AU307" s="271" t="s">
        <v>86</v>
      </c>
      <c r="AV307" s="14" t="s">
        <v>86</v>
      </c>
      <c r="AW307" s="14" t="s">
        <v>32</v>
      </c>
      <c r="AX307" s="14" t="s">
        <v>84</v>
      </c>
      <c r="AY307" s="271" t="s">
        <v>122</v>
      </c>
    </row>
    <row r="308" s="2" customFormat="1" ht="62.7" customHeight="1">
      <c r="A308" s="38"/>
      <c r="B308" s="39"/>
      <c r="C308" s="236" t="s">
        <v>502</v>
      </c>
      <c r="D308" s="236" t="s">
        <v>125</v>
      </c>
      <c r="E308" s="237" t="s">
        <v>503</v>
      </c>
      <c r="F308" s="238" t="s">
        <v>504</v>
      </c>
      <c r="G308" s="239" t="s">
        <v>264</v>
      </c>
      <c r="H308" s="240">
        <v>80</v>
      </c>
      <c r="I308" s="241"/>
      <c r="J308" s="242">
        <f>ROUND(I308*H308,2)</f>
        <v>0</v>
      </c>
      <c r="K308" s="243"/>
      <c r="L308" s="44"/>
      <c r="M308" s="244" t="s">
        <v>1</v>
      </c>
      <c r="N308" s="245" t="s">
        <v>41</v>
      </c>
      <c r="O308" s="91"/>
      <c r="P308" s="246">
        <f>O308*H308</f>
        <v>0</v>
      </c>
      <c r="Q308" s="246">
        <v>0.089779999999999999</v>
      </c>
      <c r="R308" s="246">
        <f>Q308*H308</f>
        <v>7.1823999999999995</v>
      </c>
      <c r="S308" s="246">
        <v>0</v>
      </c>
      <c r="T308" s="247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48" t="s">
        <v>147</v>
      </c>
      <c r="AT308" s="248" t="s">
        <v>125</v>
      </c>
      <c r="AU308" s="248" t="s">
        <v>86</v>
      </c>
      <c r="AY308" s="17" t="s">
        <v>122</v>
      </c>
      <c r="BE308" s="249">
        <f>IF(N308="základní",J308,0)</f>
        <v>0</v>
      </c>
      <c r="BF308" s="249">
        <f>IF(N308="snížená",J308,0)</f>
        <v>0</v>
      </c>
      <c r="BG308" s="249">
        <f>IF(N308="zákl. přenesená",J308,0)</f>
        <v>0</v>
      </c>
      <c r="BH308" s="249">
        <f>IF(N308="sníž. přenesená",J308,0)</f>
        <v>0</v>
      </c>
      <c r="BI308" s="249">
        <f>IF(N308="nulová",J308,0)</f>
        <v>0</v>
      </c>
      <c r="BJ308" s="17" t="s">
        <v>84</v>
      </c>
      <c r="BK308" s="249">
        <f>ROUND(I308*H308,2)</f>
        <v>0</v>
      </c>
      <c r="BL308" s="17" t="s">
        <v>147</v>
      </c>
      <c r="BM308" s="248" t="s">
        <v>505</v>
      </c>
    </row>
    <row r="309" s="13" customFormat="1">
      <c r="A309" s="13"/>
      <c r="B309" s="250"/>
      <c r="C309" s="251"/>
      <c r="D309" s="252" t="s">
        <v>131</v>
      </c>
      <c r="E309" s="253" t="s">
        <v>1</v>
      </c>
      <c r="F309" s="254" t="s">
        <v>506</v>
      </c>
      <c r="G309" s="251"/>
      <c r="H309" s="253" t="s">
        <v>1</v>
      </c>
      <c r="I309" s="255"/>
      <c r="J309" s="251"/>
      <c r="K309" s="251"/>
      <c r="L309" s="256"/>
      <c r="M309" s="257"/>
      <c r="N309" s="258"/>
      <c r="O309" s="258"/>
      <c r="P309" s="258"/>
      <c r="Q309" s="258"/>
      <c r="R309" s="258"/>
      <c r="S309" s="258"/>
      <c r="T309" s="25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0" t="s">
        <v>131</v>
      </c>
      <c r="AU309" s="260" t="s">
        <v>86</v>
      </c>
      <c r="AV309" s="13" t="s">
        <v>84</v>
      </c>
      <c r="AW309" s="13" t="s">
        <v>32</v>
      </c>
      <c r="AX309" s="13" t="s">
        <v>76</v>
      </c>
      <c r="AY309" s="260" t="s">
        <v>122</v>
      </c>
    </row>
    <row r="310" s="14" customFormat="1">
      <c r="A310" s="14"/>
      <c r="B310" s="261"/>
      <c r="C310" s="262"/>
      <c r="D310" s="252" t="s">
        <v>131</v>
      </c>
      <c r="E310" s="263" t="s">
        <v>1</v>
      </c>
      <c r="F310" s="264" t="s">
        <v>271</v>
      </c>
      <c r="G310" s="262"/>
      <c r="H310" s="265">
        <v>80</v>
      </c>
      <c r="I310" s="266"/>
      <c r="J310" s="262"/>
      <c r="K310" s="262"/>
      <c r="L310" s="267"/>
      <c r="M310" s="268"/>
      <c r="N310" s="269"/>
      <c r="O310" s="269"/>
      <c r="P310" s="269"/>
      <c r="Q310" s="269"/>
      <c r="R310" s="269"/>
      <c r="S310" s="269"/>
      <c r="T310" s="27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1" t="s">
        <v>131</v>
      </c>
      <c r="AU310" s="271" t="s">
        <v>86</v>
      </c>
      <c r="AV310" s="14" t="s">
        <v>86</v>
      </c>
      <c r="AW310" s="14" t="s">
        <v>32</v>
      </c>
      <c r="AX310" s="14" t="s">
        <v>84</v>
      </c>
      <c r="AY310" s="271" t="s">
        <v>122</v>
      </c>
    </row>
    <row r="311" s="2" customFormat="1" ht="14.4" customHeight="1">
      <c r="A311" s="38"/>
      <c r="B311" s="39"/>
      <c r="C311" s="286" t="s">
        <v>507</v>
      </c>
      <c r="D311" s="286" t="s">
        <v>250</v>
      </c>
      <c r="E311" s="287" t="s">
        <v>508</v>
      </c>
      <c r="F311" s="288" t="s">
        <v>509</v>
      </c>
      <c r="G311" s="289" t="s">
        <v>258</v>
      </c>
      <c r="H311" s="290">
        <v>2.52</v>
      </c>
      <c r="I311" s="291"/>
      <c r="J311" s="292">
        <f>ROUND(I311*H311,2)</f>
        <v>0</v>
      </c>
      <c r="K311" s="293"/>
      <c r="L311" s="294"/>
      <c r="M311" s="295" t="s">
        <v>1</v>
      </c>
      <c r="N311" s="296" t="s">
        <v>41</v>
      </c>
      <c r="O311" s="91"/>
      <c r="P311" s="246">
        <f>O311*H311</f>
        <v>0</v>
      </c>
      <c r="Q311" s="246">
        <v>0.222</v>
      </c>
      <c r="R311" s="246">
        <f>Q311*H311</f>
        <v>0.55944000000000005</v>
      </c>
      <c r="S311" s="246">
        <v>0</v>
      </c>
      <c r="T311" s="247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48" t="s">
        <v>138</v>
      </c>
      <c r="AT311" s="248" t="s">
        <v>250</v>
      </c>
      <c r="AU311" s="248" t="s">
        <v>86</v>
      </c>
      <c r="AY311" s="17" t="s">
        <v>122</v>
      </c>
      <c r="BE311" s="249">
        <f>IF(N311="základní",J311,0)</f>
        <v>0</v>
      </c>
      <c r="BF311" s="249">
        <f>IF(N311="snížená",J311,0)</f>
        <v>0</v>
      </c>
      <c r="BG311" s="249">
        <f>IF(N311="zákl. přenesená",J311,0)</f>
        <v>0</v>
      </c>
      <c r="BH311" s="249">
        <f>IF(N311="sníž. přenesená",J311,0)</f>
        <v>0</v>
      </c>
      <c r="BI311" s="249">
        <f>IF(N311="nulová",J311,0)</f>
        <v>0</v>
      </c>
      <c r="BJ311" s="17" t="s">
        <v>84</v>
      </c>
      <c r="BK311" s="249">
        <f>ROUND(I311*H311,2)</f>
        <v>0</v>
      </c>
      <c r="BL311" s="17" t="s">
        <v>147</v>
      </c>
      <c r="BM311" s="248" t="s">
        <v>510</v>
      </c>
    </row>
    <row r="312" s="14" customFormat="1">
      <c r="A312" s="14"/>
      <c r="B312" s="261"/>
      <c r="C312" s="262"/>
      <c r="D312" s="252" t="s">
        <v>131</v>
      </c>
      <c r="E312" s="263" t="s">
        <v>1</v>
      </c>
      <c r="F312" s="264" t="s">
        <v>511</v>
      </c>
      <c r="G312" s="262"/>
      <c r="H312" s="265">
        <v>2.3999999999999999</v>
      </c>
      <c r="I312" s="266"/>
      <c r="J312" s="262"/>
      <c r="K312" s="262"/>
      <c r="L312" s="267"/>
      <c r="M312" s="268"/>
      <c r="N312" s="269"/>
      <c r="O312" s="269"/>
      <c r="P312" s="269"/>
      <c r="Q312" s="269"/>
      <c r="R312" s="269"/>
      <c r="S312" s="269"/>
      <c r="T312" s="27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1" t="s">
        <v>131</v>
      </c>
      <c r="AU312" s="271" t="s">
        <v>86</v>
      </c>
      <c r="AV312" s="14" t="s">
        <v>86</v>
      </c>
      <c r="AW312" s="14" t="s">
        <v>32</v>
      </c>
      <c r="AX312" s="14" t="s">
        <v>84</v>
      </c>
      <c r="AY312" s="271" t="s">
        <v>122</v>
      </c>
    </row>
    <row r="313" s="14" customFormat="1">
      <c r="A313" s="14"/>
      <c r="B313" s="261"/>
      <c r="C313" s="262"/>
      <c r="D313" s="252" t="s">
        <v>131</v>
      </c>
      <c r="E313" s="262"/>
      <c r="F313" s="264" t="s">
        <v>512</v>
      </c>
      <c r="G313" s="262"/>
      <c r="H313" s="265">
        <v>2.52</v>
      </c>
      <c r="I313" s="266"/>
      <c r="J313" s="262"/>
      <c r="K313" s="262"/>
      <c r="L313" s="267"/>
      <c r="M313" s="268"/>
      <c r="N313" s="269"/>
      <c r="O313" s="269"/>
      <c r="P313" s="269"/>
      <c r="Q313" s="269"/>
      <c r="R313" s="269"/>
      <c r="S313" s="269"/>
      <c r="T313" s="27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1" t="s">
        <v>131</v>
      </c>
      <c r="AU313" s="271" t="s">
        <v>86</v>
      </c>
      <c r="AV313" s="14" t="s">
        <v>86</v>
      </c>
      <c r="AW313" s="14" t="s">
        <v>4</v>
      </c>
      <c r="AX313" s="14" t="s">
        <v>84</v>
      </c>
      <c r="AY313" s="271" t="s">
        <v>122</v>
      </c>
    </row>
    <row r="314" s="2" customFormat="1" ht="49.05" customHeight="1">
      <c r="A314" s="38"/>
      <c r="B314" s="39"/>
      <c r="C314" s="236" t="s">
        <v>513</v>
      </c>
      <c r="D314" s="236" t="s">
        <v>125</v>
      </c>
      <c r="E314" s="237" t="s">
        <v>514</v>
      </c>
      <c r="F314" s="238" t="s">
        <v>515</v>
      </c>
      <c r="G314" s="239" t="s">
        <v>264</v>
      </c>
      <c r="H314" s="240">
        <v>170</v>
      </c>
      <c r="I314" s="241"/>
      <c r="J314" s="242">
        <f>ROUND(I314*H314,2)</f>
        <v>0</v>
      </c>
      <c r="K314" s="243"/>
      <c r="L314" s="44"/>
      <c r="M314" s="244" t="s">
        <v>1</v>
      </c>
      <c r="N314" s="245" t="s">
        <v>41</v>
      </c>
      <c r="O314" s="91"/>
      <c r="P314" s="246">
        <f>O314*H314</f>
        <v>0</v>
      </c>
      <c r="Q314" s="246">
        <v>0.15540000000000001</v>
      </c>
      <c r="R314" s="246">
        <f>Q314*H314</f>
        <v>26.418000000000003</v>
      </c>
      <c r="S314" s="246">
        <v>0</v>
      </c>
      <c r="T314" s="247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48" t="s">
        <v>147</v>
      </c>
      <c r="AT314" s="248" t="s">
        <v>125</v>
      </c>
      <c r="AU314" s="248" t="s">
        <v>86</v>
      </c>
      <c r="AY314" s="17" t="s">
        <v>122</v>
      </c>
      <c r="BE314" s="249">
        <f>IF(N314="základní",J314,0)</f>
        <v>0</v>
      </c>
      <c r="BF314" s="249">
        <f>IF(N314="snížená",J314,0)</f>
        <v>0</v>
      </c>
      <c r="BG314" s="249">
        <f>IF(N314="zákl. přenesená",J314,0)</f>
        <v>0</v>
      </c>
      <c r="BH314" s="249">
        <f>IF(N314="sníž. přenesená",J314,0)</f>
        <v>0</v>
      </c>
      <c r="BI314" s="249">
        <f>IF(N314="nulová",J314,0)</f>
        <v>0</v>
      </c>
      <c r="BJ314" s="17" t="s">
        <v>84</v>
      </c>
      <c r="BK314" s="249">
        <f>ROUND(I314*H314,2)</f>
        <v>0</v>
      </c>
      <c r="BL314" s="17" t="s">
        <v>147</v>
      </c>
      <c r="BM314" s="248" t="s">
        <v>516</v>
      </c>
    </row>
    <row r="315" s="13" customFormat="1">
      <c r="A315" s="13"/>
      <c r="B315" s="250"/>
      <c r="C315" s="251"/>
      <c r="D315" s="252" t="s">
        <v>131</v>
      </c>
      <c r="E315" s="253" t="s">
        <v>1</v>
      </c>
      <c r="F315" s="254" t="s">
        <v>517</v>
      </c>
      <c r="G315" s="251"/>
      <c r="H315" s="253" t="s">
        <v>1</v>
      </c>
      <c r="I315" s="255"/>
      <c r="J315" s="251"/>
      <c r="K315" s="251"/>
      <c r="L315" s="256"/>
      <c r="M315" s="257"/>
      <c r="N315" s="258"/>
      <c r="O315" s="258"/>
      <c r="P315" s="258"/>
      <c r="Q315" s="258"/>
      <c r="R315" s="258"/>
      <c r="S315" s="258"/>
      <c r="T315" s="25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0" t="s">
        <v>131</v>
      </c>
      <c r="AU315" s="260" t="s">
        <v>86</v>
      </c>
      <c r="AV315" s="13" t="s">
        <v>84</v>
      </c>
      <c r="AW315" s="13" t="s">
        <v>32</v>
      </c>
      <c r="AX315" s="13" t="s">
        <v>76</v>
      </c>
      <c r="AY315" s="260" t="s">
        <v>122</v>
      </c>
    </row>
    <row r="316" s="14" customFormat="1">
      <c r="A316" s="14"/>
      <c r="B316" s="261"/>
      <c r="C316" s="262"/>
      <c r="D316" s="252" t="s">
        <v>131</v>
      </c>
      <c r="E316" s="263" t="s">
        <v>1</v>
      </c>
      <c r="F316" s="264" t="s">
        <v>518</v>
      </c>
      <c r="G316" s="262"/>
      <c r="H316" s="265">
        <v>90</v>
      </c>
      <c r="I316" s="266"/>
      <c r="J316" s="262"/>
      <c r="K316" s="262"/>
      <c r="L316" s="267"/>
      <c r="M316" s="268"/>
      <c r="N316" s="269"/>
      <c r="O316" s="269"/>
      <c r="P316" s="269"/>
      <c r="Q316" s="269"/>
      <c r="R316" s="269"/>
      <c r="S316" s="269"/>
      <c r="T316" s="27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71" t="s">
        <v>131</v>
      </c>
      <c r="AU316" s="271" t="s">
        <v>86</v>
      </c>
      <c r="AV316" s="14" t="s">
        <v>86</v>
      </c>
      <c r="AW316" s="14" t="s">
        <v>32</v>
      </c>
      <c r="AX316" s="14" t="s">
        <v>76</v>
      </c>
      <c r="AY316" s="271" t="s">
        <v>122</v>
      </c>
    </row>
    <row r="317" s="13" customFormat="1">
      <c r="A317" s="13"/>
      <c r="B317" s="250"/>
      <c r="C317" s="251"/>
      <c r="D317" s="252" t="s">
        <v>131</v>
      </c>
      <c r="E317" s="253" t="s">
        <v>1</v>
      </c>
      <c r="F317" s="254" t="s">
        <v>519</v>
      </c>
      <c r="G317" s="251"/>
      <c r="H317" s="253" t="s">
        <v>1</v>
      </c>
      <c r="I317" s="255"/>
      <c r="J317" s="251"/>
      <c r="K317" s="251"/>
      <c r="L317" s="256"/>
      <c r="M317" s="257"/>
      <c r="N317" s="258"/>
      <c r="O317" s="258"/>
      <c r="P317" s="258"/>
      <c r="Q317" s="258"/>
      <c r="R317" s="258"/>
      <c r="S317" s="258"/>
      <c r="T317" s="25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0" t="s">
        <v>131</v>
      </c>
      <c r="AU317" s="260" t="s">
        <v>86</v>
      </c>
      <c r="AV317" s="13" t="s">
        <v>84</v>
      </c>
      <c r="AW317" s="13" t="s">
        <v>32</v>
      </c>
      <c r="AX317" s="13" t="s">
        <v>76</v>
      </c>
      <c r="AY317" s="260" t="s">
        <v>122</v>
      </c>
    </row>
    <row r="318" s="14" customFormat="1">
      <c r="A318" s="14"/>
      <c r="B318" s="261"/>
      <c r="C318" s="262"/>
      <c r="D318" s="252" t="s">
        <v>131</v>
      </c>
      <c r="E318" s="263" t="s">
        <v>1</v>
      </c>
      <c r="F318" s="264" t="s">
        <v>271</v>
      </c>
      <c r="G318" s="262"/>
      <c r="H318" s="265">
        <v>80</v>
      </c>
      <c r="I318" s="266"/>
      <c r="J318" s="262"/>
      <c r="K318" s="262"/>
      <c r="L318" s="267"/>
      <c r="M318" s="268"/>
      <c r="N318" s="269"/>
      <c r="O318" s="269"/>
      <c r="P318" s="269"/>
      <c r="Q318" s="269"/>
      <c r="R318" s="269"/>
      <c r="S318" s="269"/>
      <c r="T318" s="27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71" t="s">
        <v>131</v>
      </c>
      <c r="AU318" s="271" t="s">
        <v>86</v>
      </c>
      <c r="AV318" s="14" t="s">
        <v>86</v>
      </c>
      <c r="AW318" s="14" t="s">
        <v>32</v>
      </c>
      <c r="AX318" s="14" t="s">
        <v>76</v>
      </c>
      <c r="AY318" s="271" t="s">
        <v>122</v>
      </c>
    </row>
    <row r="319" s="15" customFormat="1">
      <c r="A319" s="15"/>
      <c r="B319" s="275"/>
      <c r="C319" s="276"/>
      <c r="D319" s="252" t="s">
        <v>131</v>
      </c>
      <c r="E319" s="277" t="s">
        <v>1</v>
      </c>
      <c r="F319" s="278" t="s">
        <v>215</v>
      </c>
      <c r="G319" s="276"/>
      <c r="H319" s="279">
        <v>170</v>
      </c>
      <c r="I319" s="280"/>
      <c r="J319" s="276"/>
      <c r="K319" s="276"/>
      <c r="L319" s="281"/>
      <c r="M319" s="282"/>
      <c r="N319" s="283"/>
      <c r="O319" s="283"/>
      <c r="P319" s="283"/>
      <c r="Q319" s="283"/>
      <c r="R319" s="283"/>
      <c r="S319" s="283"/>
      <c r="T319" s="284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85" t="s">
        <v>131</v>
      </c>
      <c r="AU319" s="285" t="s">
        <v>86</v>
      </c>
      <c r="AV319" s="15" t="s">
        <v>147</v>
      </c>
      <c r="AW319" s="15" t="s">
        <v>32</v>
      </c>
      <c r="AX319" s="15" t="s">
        <v>84</v>
      </c>
      <c r="AY319" s="285" t="s">
        <v>122</v>
      </c>
    </row>
    <row r="320" s="2" customFormat="1" ht="14.4" customHeight="1">
      <c r="A320" s="38"/>
      <c r="B320" s="39"/>
      <c r="C320" s="286" t="s">
        <v>520</v>
      </c>
      <c r="D320" s="286" t="s">
        <v>250</v>
      </c>
      <c r="E320" s="287" t="s">
        <v>521</v>
      </c>
      <c r="F320" s="288" t="s">
        <v>522</v>
      </c>
      <c r="G320" s="289" t="s">
        <v>264</v>
      </c>
      <c r="H320" s="290">
        <v>91.349999999999994</v>
      </c>
      <c r="I320" s="291"/>
      <c r="J320" s="292">
        <f>ROUND(I320*H320,2)</f>
        <v>0</v>
      </c>
      <c r="K320" s="293"/>
      <c r="L320" s="294"/>
      <c r="M320" s="295" t="s">
        <v>1</v>
      </c>
      <c r="N320" s="296" t="s">
        <v>41</v>
      </c>
      <c r="O320" s="91"/>
      <c r="P320" s="246">
        <f>O320*H320</f>
        <v>0</v>
      </c>
      <c r="Q320" s="246">
        <v>0.081000000000000003</v>
      </c>
      <c r="R320" s="246">
        <f>Q320*H320</f>
        <v>7.3993500000000001</v>
      </c>
      <c r="S320" s="246">
        <v>0</v>
      </c>
      <c r="T320" s="247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48" t="s">
        <v>138</v>
      </c>
      <c r="AT320" s="248" t="s">
        <v>250</v>
      </c>
      <c r="AU320" s="248" t="s">
        <v>86</v>
      </c>
      <c r="AY320" s="17" t="s">
        <v>122</v>
      </c>
      <c r="BE320" s="249">
        <f>IF(N320="základní",J320,0)</f>
        <v>0</v>
      </c>
      <c r="BF320" s="249">
        <f>IF(N320="snížená",J320,0)</f>
        <v>0</v>
      </c>
      <c r="BG320" s="249">
        <f>IF(N320="zákl. přenesená",J320,0)</f>
        <v>0</v>
      </c>
      <c r="BH320" s="249">
        <f>IF(N320="sníž. přenesená",J320,0)</f>
        <v>0</v>
      </c>
      <c r="BI320" s="249">
        <f>IF(N320="nulová",J320,0)</f>
        <v>0</v>
      </c>
      <c r="BJ320" s="17" t="s">
        <v>84</v>
      </c>
      <c r="BK320" s="249">
        <f>ROUND(I320*H320,2)</f>
        <v>0</v>
      </c>
      <c r="BL320" s="17" t="s">
        <v>147</v>
      </c>
      <c r="BM320" s="248" t="s">
        <v>523</v>
      </c>
    </row>
    <row r="321" s="14" customFormat="1">
      <c r="A321" s="14"/>
      <c r="B321" s="261"/>
      <c r="C321" s="262"/>
      <c r="D321" s="252" t="s">
        <v>131</v>
      </c>
      <c r="E321" s="263" t="s">
        <v>1</v>
      </c>
      <c r="F321" s="264" t="s">
        <v>518</v>
      </c>
      <c r="G321" s="262"/>
      <c r="H321" s="265">
        <v>90</v>
      </c>
      <c r="I321" s="266"/>
      <c r="J321" s="262"/>
      <c r="K321" s="262"/>
      <c r="L321" s="267"/>
      <c r="M321" s="268"/>
      <c r="N321" s="269"/>
      <c r="O321" s="269"/>
      <c r="P321" s="269"/>
      <c r="Q321" s="269"/>
      <c r="R321" s="269"/>
      <c r="S321" s="269"/>
      <c r="T321" s="27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71" t="s">
        <v>131</v>
      </c>
      <c r="AU321" s="271" t="s">
        <v>86</v>
      </c>
      <c r="AV321" s="14" t="s">
        <v>86</v>
      </c>
      <c r="AW321" s="14" t="s">
        <v>32</v>
      </c>
      <c r="AX321" s="14" t="s">
        <v>84</v>
      </c>
      <c r="AY321" s="271" t="s">
        <v>122</v>
      </c>
    </row>
    <row r="322" s="14" customFormat="1">
      <c r="A322" s="14"/>
      <c r="B322" s="261"/>
      <c r="C322" s="262"/>
      <c r="D322" s="252" t="s">
        <v>131</v>
      </c>
      <c r="E322" s="262"/>
      <c r="F322" s="264" t="s">
        <v>524</v>
      </c>
      <c r="G322" s="262"/>
      <c r="H322" s="265">
        <v>91.349999999999994</v>
      </c>
      <c r="I322" s="266"/>
      <c r="J322" s="262"/>
      <c r="K322" s="262"/>
      <c r="L322" s="267"/>
      <c r="M322" s="268"/>
      <c r="N322" s="269"/>
      <c r="O322" s="269"/>
      <c r="P322" s="269"/>
      <c r="Q322" s="269"/>
      <c r="R322" s="269"/>
      <c r="S322" s="269"/>
      <c r="T322" s="27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1" t="s">
        <v>131</v>
      </c>
      <c r="AU322" s="271" t="s">
        <v>86</v>
      </c>
      <c r="AV322" s="14" t="s">
        <v>86</v>
      </c>
      <c r="AW322" s="14" t="s">
        <v>4</v>
      </c>
      <c r="AX322" s="14" t="s">
        <v>84</v>
      </c>
      <c r="AY322" s="271" t="s">
        <v>122</v>
      </c>
    </row>
    <row r="323" s="2" customFormat="1" ht="14.4" customHeight="1">
      <c r="A323" s="38"/>
      <c r="B323" s="39"/>
      <c r="C323" s="286" t="s">
        <v>525</v>
      </c>
      <c r="D323" s="286" t="s">
        <v>250</v>
      </c>
      <c r="E323" s="287" t="s">
        <v>526</v>
      </c>
      <c r="F323" s="288" t="s">
        <v>527</v>
      </c>
      <c r="G323" s="289" t="s">
        <v>264</v>
      </c>
      <c r="H323" s="290">
        <v>81.200000000000003</v>
      </c>
      <c r="I323" s="291"/>
      <c r="J323" s="292">
        <f>ROUND(I323*H323,2)</f>
        <v>0</v>
      </c>
      <c r="K323" s="293"/>
      <c r="L323" s="294"/>
      <c r="M323" s="295" t="s">
        <v>1</v>
      </c>
      <c r="N323" s="296" t="s">
        <v>41</v>
      </c>
      <c r="O323" s="91"/>
      <c r="P323" s="246">
        <f>O323*H323</f>
        <v>0</v>
      </c>
      <c r="Q323" s="246">
        <v>0.048300000000000003</v>
      </c>
      <c r="R323" s="246">
        <f>Q323*H323</f>
        <v>3.9219600000000003</v>
      </c>
      <c r="S323" s="246">
        <v>0</v>
      </c>
      <c r="T323" s="247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48" t="s">
        <v>138</v>
      </c>
      <c r="AT323" s="248" t="s">
        <v>250</v>
      </c>
      <c r="AU323" s="248" t="s">
        <v>86</v>
      </c>
      <c r="AY323" s="17" t="s">
        <v>122</v>
      </c>
      <c r="BE323" s="249">
        <f>IF(N323="základní",J323,0)</f>
        <v>0</v>
      </c>
      <c r="BF323" s="249">
        <f>IF(N323="snížená",J323,0)</f>
        <v>0</v>
      </c>
      <c r="BG323" s="249">
        <f>IF(N323="zákl. přenesená",J323,0)</f>
        <v>0</v>
      </c>
      <c r="BH323" s="249">
        <f>IF(N323="sníž. přenesená",J323,0)</f>
        <v>0</v>
      </c>
      <c r="BI323" s="249">
        <f>IF(N323="nulová",J323,0)</f>
        <v>0</v>
      </c>
      <c r="BJ323" s="17" t="s">
        <v>84</v>
      </c>
      <c r="BK323" s="249">
        <f>ROUND(I323*H323,2)</f>
        <v>0</v>
      </c>
      <c r="BL323" s="17" t="s">
        <v>147</v>
      </c>
      <c r="BM323" s="248" t="s">
        <v>528</v>
      </c>
    </row>
    <row r="324" s="14" customFormat="1">
      <c r="A324" s="14"/>
      <c r="B324" s="261"/>
      <c r="C324" s="262"/>
      <c r="D324" s="252" t="s">
        <v>131</v>
      </c>
      <c r="E324" s="263" t="s">
        <v>1</v>
      </c>
      <c r="F324" s="264" t="s">
        <v>271</v>
      </c>
      <c r="G324" s="262"/>
      <c r="H324" s="265">
        <v>80</v>
      </c>
      <c r="I324" s="266"/>
      <c r="J324" s="262"/>
      <c r="K324" s="262"/>
      <c r="L324" s="267"/>
      <c r="M324" s="268"/>
      <c r="N324" s="269"/>
      <c r="O324" s="269"/>
      <c r="P324" s="269"/>
      <c r="Q324" s="269"/>
      <c r="R324" s="269"/>
      <c r="S324" s="269"/>
      <c r="T324" s="27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71" t="s">
        <v>131</v>
      </c>
      <c r="AU324" s="271" t="s">
        <v>86</v>
      </c>
      <c r="AV324" s="14" t="s">
        <v>86</v>
      </c>
      <c r="AW324" s="14" t="s">
        <v>32</v>
      </c>
      <c r="AX324" s="14" t="s">
        <v>84</v>
      </c>
      <c r="AY324" s="271" t="s">
        <v>122</v>
      </c>
    </row>
    <row r="325" s="14" customFormat="1">
      <c r="A325" s="14"/>
      <c r="B325" s="261"/>
      <c r="C325" s="262"/>
      <c r="D325" s="252" t="s">
        <v>131</v>
      </c>
      <c r="E325" s="262"/>
      <c r="F325" s="264" t="s">
        <v>529</v>
      </c>
      <c r="G325" s="262"/>
      <c r="H325" s="265">
        <v>81.200000000000003</v>
      </c>
      <c r="I325" s="266"/>
      <c r="J325" s="262"/>
      <c r="K325" s="262"/>
      <c r="L325" s="267"/>
      <c r="M325" s="268"/>
      <c r="N325" s="269"/>
      <c r="O325" s="269"/>
      <c r="P325" s="269"/>
      <c r="Q325" s="269"/>
      <c r="R325" s="269"/>
      <c r="S325" s="269"/>
      <c r="T325" s="27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1" t="s">
        <v>131</v>
      </c>
      <c r="AU325" s="271" t="s">
        <v>86</v>
      </c>
      <c r="AV325" s="14" t="s">
        <v>86</v>
      </c>
      <c r="AW325" s="14" t="s">
        <v>4</v>
      </c>
      <c r="AX325" s="14" t="s">
        <v>84</v>
      </c>
      <c r="AY325" s="271" t="s">
        <v>122</v>
      </c>
    </row>
    <row r="326" s="2" customFormat="1" ht="14.4" customHeight="1">
      <c r="A326" s="38"/>
      <c r="B326" s="39"/>
      <c r="C326" s="236" t="s">
        <v>530</v>
      </c>
      <c r="D326" s="236" t="s">
        <v>125</v>
      </c>
      <c r="E326" s="237" t="s">
        <v>531</v>
      </c>
      <c r="F326" s="238" t="s">
        <v>532</v>
      </c>
      <c r="G326" s="239" t="s">
        <v>321</v>
      </c>
      <c r="H326" s="240">
        <v>4</v>
      </c>
      <c r="I326" s="241"/>
      <c r="J326" s="242">
        <f>ROUND(I326*H326,2)</f>
        <v>0</v>
      </c>
      <c r="K326" s="243"/>
      <c r="L326" s="44"/>
      <c r="M326" s="244" t="s">
        <v>1</v>
      </c>
      <c r="N326" s="245" t="s">
        <v>41</v>
      </c>
      <c r="O326" s="91"/>
      <c r="P326" s="246">
        <f>O326*H326</f>
        <v>0</v>
      </c>
      <c r="Q326" s="246">
        <v>0</v>
      </c>
      <c r="R326" s="246">
        <f>Q326*H326</f>
        <v>0</v>
      </c>
      <c r="S326" s="246">
        <v>0</v>
      </c>
      <c r="T326" s="247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48" t="s">
        <v>147</v>
      </c>
      <c r="AT326" s="248" t="s">
        <v>125</v>
      </c>
      <c r="AU326" s="248" t="s">
        <v>86</v>
      </c>
      <c r="AY326" s="17" t="s">
        <v>122</v>
      </c>
      <c r="BE326" s="249">
        <f>IF(N326="základní",J326,0)</f>
        <v>0</v>
      </c>
      <c r="BF326" s="249">
        <f>IF(N326="snížená",J326,0)</f>
        <v>0</v>
      </c>
      <c r="BG326" s="249">
        <f>IF(N326="zákl. přenesená",J326,0)</f>
        <v>0</v>
      </c>
      <c r="BH326" s="249">
        <f>IF(N326="sníž. přenesená",J326,0)</f>
        <v>0</v>
      </c>
      <c r="BI326" s="249">
        <f>IF(N326="nulová",J326,0)</f>
        <v>0</v>
      </c>
      <c r="BJ326" s="17" t="s">
        <v>84</v>
      </c>
      <c r="BK326" s="249">
        <f>ROUND(I326*H326,2)</f>
        <v>0</v>
      </c>
      <c r="BL326" s="17" t="s">
        <v>147</v>
      </c>
      <c r="BM326" s="248" t="s">
        <v>533</v>
      </c>
    </row>
    <row r="327" s="13" customFormat="1">
      <c r="A327" s="13"/>
      <c r="B327" s="250"/>
      <c r="C327" s="251"/>
      <c r="D327" s="252" t="s">
        <v>131</v>
      </c>
      <c r="E327" s="253" t="s">
        <v>1</v>
      </c>
      <c r="F327" s="254" t="s">
        <v>534</v>
      </c>
      <c r="G327" s="251"/>
      <c r="H327" s="253" t="s">
        <v>1</v>
      </c>
      <c r="I327" s="255"/>
      <c r="J327" s="251"/>
      <c r="K327" s="251"/>
      <c r="L327" s="256"/>
      <c r="M327" s="257"/>
      <c r="N327" s="258"/>
      <c r="O327" s="258"/>
      <c r="P327" s="258"/>
      <c r="Q327" s="258"/>
      <c r="R327" s="258"/>
      <c r="S327" s="258"/>
      <c r="T327" s="25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0" t="s">
        <v>131</v>
      </c>
      <c r="AU327" s="260" t="s">
        <v>86</v>
      </c>
      <c r="AV327" s="13" t="s">
        <v>84</v>
      </c>
      <c r="AW327" s="13" t="s">
        <v>32</v>
      </c>
      <c r="AX327" s="13" t="s">
        <v>76</v>
      </c>
      <c r="AY327" s="260" t="s">
        <v>122</v>
      </c>
    </row>
    <row r="328" s="14" customFormat="1">
      <c r="A328" s="14"/>
      <c r="B328" s="261"/>
      <c r="C328" s="262"/>
      <c r="D328" s="252" t="s">
        <v>131</v>
      </c>
      <c r="E328" s="263" t="s">
        <v>1</v>
      </c>
      <c r="F328" s="264" t="s">
        <v>86</v>
      </c>
      <c r="G328" s="262"/>
      <c r="H328" s="265">
        <v>2</v>
      </c>
      <c r="I328" s="266"/>
      <c r="J328" s="262"/>
      <c r="K328" s="262"/>
      <c r="L328" s="267"/>
      <c r="M328" s="268"/>
      <c r="N328" s="269"/>
      <c r="O328" s="269"/>
      <c r="P328" s="269"/>
      <c r="Q328" s="269"/>
      <c r="R328" s="269"/>
      <c r="S328" s="269"/>
      <c r="T328" s="27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71" t="s">
        <v>131</v>
      </c>
      <c r="AU328" s="271" t="s">
        <v>86</v>
      </c>
      <c r="AV328" s="14" t="s">
        <v>86</v>
      </c>
      <c r="AW328" s="14" t="s">
        <v>32</v>
      </c>
      <c r="AX328" s="14" t="s">
        <v>76</v>
      </c>
      <c r="AY328" s="271" t="s">
        <v>122</v>
      </c>
    </row>
    <row r="329" s="13" customFormat="1">
      <c r="A329" s="13"/>
      <c r="B329" s="250"/>
      <c r="C329" s="251"/>
      <c r="D329" s="252" t="s">
        <v>131</v>
      </c>
      <c r="E329" s="253" t="s">
        <v>1</v>
      </c>
      <c r="F329" s="254" t="s">
        <v>535</v>
      </c>
      <c r="G329" s="251"/>
      <c r="H329" s="253" t="s">
        <v>1</v>
      </c>
      <c r="I329" s="255"/>
      <c r="J329" s="251"/>
      <c r="K329" s="251"/>
      <c r="L329" s="256"/>
      <c r="M329" s="257"/>
      <c r="N329" s="258"/>
      <c r="O329" s="258"/>
      <c r="P329" s="258"/>
      <c r="Q329" s="258"/>
      <c r="R329" s="258"/>
      <c r="S329" s="258"/>
      <c r="T329" s="25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0" t="s">
        <v>131</v>
      </c>
      <c r="AU329" s="260" t="s">
        <v>86</v>
      </c>
      <c r="AV329" s="13" t="s">
        <v>84</v>
      </c>
      <c r="AW329" s="13" t="s">
        <v>32</v>
      </c>
      <c r="AX329" s="13" t="s">
        <v>76</v>
      </c>
      <c r="AY329" s="260" t="s">
        <v>122</v>
      </c>
    </row>
    <row r="330" s="14" customFormat="1">
      <c r="A330" s="14"/>
      <c r="B330" s="261"/>
      <c r="C330" s="262"/>
      <c r="D330" s="252" t="s">
        <v>131</v>
      </c>
      <c r="E330" s="263" t="s">
        <v>1</v>
      </c>
      <c r="F330" s="264" t="s">
        <v>86</v>
      </c>
      <c r="G330" s="262"/>
      <c r="H330" s="265">
        <v>2</v>
      </c>
      <c r="I330" s="266"/>
      <c r="J330" s="262"/>
      <c r="K330" s="262"/>
      <c r="L330" s="267"/>
      <c r="M330" s="268"/>
      <c r="N330" s="269"/>
      <c r="O330" s="269"/>
      <c r="P330" s="269"/>
      <c r="Q330" s="269"/>
      <c r="R330" s="269"/>
      <c r="S330" s="269"/>
      <c r="T330" s="27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1" t="s">
        <v>131</v>
      </c>
      <c r="AU330" s="271" t="s">
        <v>86</v>
      </c>
      <c r="AV330" s="14" t="s">
        <v>86</v>
      </c>
      <c r="AW330" s="14" t="s">
        <v>32</v>
      </c>
      <c r="AX330" s="14" t="s">
        <v>76</v>
      </c>
      <c r="AY330" s="271" t="s">
        <v>122</v>
      </c>
    </row>
    <row r="331" s="15" customFormat="1">
      <c r="A331" s="15"/>
      <c r="B331" s="275"/>
      <c r="C331" s="276"/>
      <c r="D331" s="252" t="s">
        <v>131</v>
      </c>
      <c r="E331" s="277" t="s">
        <v>1</v>
      </c>
      <c r="F331" s="278" t="s">
        <v>215</v>
      </c>
      <c r="G331" s="276"/>
      <c r="H331" s="279">
        <v>4</v>
      </c>
      <c r="I331" s="280"/>
      <c r="J331" s="276"/>
      <c r="K331" s="276"/>
      <c r="L331" s="281"/>
      <c r="M331" s="282"/>
      <c r="N331" s="283"/>
      <c r="O331" s="283"/>
      <c r="P331" s="283"/>
      <c r="Q331" s="283"/>
      <c r="R331" s="283"/>
      <c r="S331" s="283"/>
      <c r="T331" s="284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85" t="s">
        <v>131</v>
      </c>
      <c r="AU331" s="285" t="s">
        <v>86</v>
      </c>
      <c r="AV331" s="15" t="s">
        <v>147</v>
      </c>
      <c r="AW331" s="15" t="s">
        <v>32</v>
      </c>
      <c r="AX331" s="15" t="s">
        <v>84</v>
      </c>
      <c r="AY331" s="285" t="s">
        <v>122</v>
      </c>
    </row>
    <row r="332" s="12" customFormat="1" ht="22.8" customHeight="1">
      <c r="A332" s="12"/>
      <c r="B332" s="220"/>
      <c r="C332" s="221"/>
      <c r="D332" s="222" t="s">
        <v>75</v>
      </c>
      <c r="E332" s="234" t="s">
        <v>536</v>
      </c>
      <c r="F332" s="234" t="s">
        <v>537</v>
      </c>
      <c r="G332" s="221"/>
      <c r="H332" s="221"/>
      <c r="I332" s="224"/>
      <c r="J332" s="235">
        <f>BK332</f>
        <v>0</v>
      </c>
      <c r="K332" s="221"/>
      <c r="L332" s="226"/>
      <c r="M332" s="227"/>
      <c r="N332" s="228"/>
      <c r="O332" s="228"/>
      <c r="P332" s="229">
        <f>SUM(P333:P363)</f>
        <v>0</v>
      </c>
      <c r="Q332" s="228"/>
      <c r="R332" s="229">
        <f>SUM(R333:R363)</f>
        <v>0</v>
      </c>
      <c r="S332" s="228"/>
      <c r="T332" s="230">
        <f>SUM(T333:T363)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31" t="s">
        <v>84</v>
      </c>
      <c r="AT332" s="232" t="s">
        <v>75</v>
      </c>
      <c r="AU332" s="232" t="s">
        <v>84</v>
      </c>
      <c r="AY332" s="231" t="s">
        <v>122</v>
      </c>
      <c r="BK332" s="233">
        <f>SUM(BK333:BK363)</f>
        <v>0</v>
      </c>
    </row>
    <row r="333" s="2" customFormat="1" ht="37.8" customHeight="1">
      <c r="A333" s="38"/>
      <c r="B333" s="39"/>
      <c r="C333" s="236" t="s">
        <v>538</v>
      </c>
      <c r="D333" s="236" t="s">
        <v>125</v>
      </c>
      <c r="E333" s="237" t="s">
        <v>539</v>
      </c>
      <c r="F333" s="238" t="s">
        <v>540</v>
      </c>
      <c r="G333" s="239" t="s">
        <v>242</v>
      </c>
      <c r="H333" s="240">
        <v>42.924999999999997</v>
      </c>
      <c r="I333" s="241"/>
      <c r="J333" s="242">
        <f>ROUND(I333*H333,2)</f>
        <v>0</v>
      </c>
      <c r="K333" s="243"/>
      <c r="L333" s="44"/>
      <c r="M333" s="244" t="s">
        <v>1</v>
      </c>
      <c r="N333" s="245" t="s">
        <v>41</v>
      </c>
      <c r="O333" s="91"/>
      <c r="P333" s="246">
        <f>O333*H333</f>
        <v>0</v>
      </c>
      <c r="Q333" s="246">
        <v>0</v>
      </c>
      <c r="R333" s="246">
        <f>Q333*H333</f>
        <v>0</v>
      </c>
      <c r="S333" s="246">
        <v>0</v>
      </c>
      <c r="T333" s="247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48" t="s">
        <v>147</v>
      </c>
      <c r="AT333" s="248" t="s">
        <v>125</v>
      </c>
      <c r="AU333" s="248" t="s">
        <v>86</v>
      </c>
      <c r="AY333" s="17" t="s">
        <v>122</v>
      </c>
      <c r="BE333" s="249">
        <f>IF(N333="základní",J333,0)</f>
        <v>0</v>
      </c>
      <c r="BF333" s="249">
        <f>IF(N333="snížená",J333,0)</f>
        <v>0</v>
      </c>
      <c r="BG333" s="249">
        <f>IF(N333="zákl. přenesená",J333,0)</f>
        <v>0</v>
      </c>
      <c r="BH333" s="249">
        <f>IF(N333="sníž. přenesená",J333,0)</f>
        <v>0</v>
      </c>
      <c r="BI333" s="249">
        <f>IF(N333="nulová",J333,0)</f>
        <v>0</v>
      </c>
      <c r="BJ333" s="17" t="s">
        <v>84</v>
      </c>
      <c r="BK333" s="249">
        <f>ROUND(I333*H333,2)</f>
        <v>0</v>
      </c>
      <c r="BL333" s="17" t="s">
        <v>147</v>
      </c>
      <c r="BM333" s="248" t="s">
        <v>541</v>
      </c>
    </row>
    <row r="334" s="13" customFormat="1">
      <c r="A334" s="13"/>
      <c r="B334" s="250"/>
      <c r="C334" s="251"/>
      <c r="D334" s="252" t="s">
        <v>131</v>
      </c>
      <c r="E334" s="253" t="s">
        <v>1</v>
      </c>
      <c r="F334" s="254" t="s">
        <v>244</v>
      </c>
      <c r="G334" s="251"/>
      <c r="H334" s="253" t="s">
        <v>1</v>
      </c>
      <c r="I334" s="255"/>
      <c r="J334" s="251"/>
      <c r="K334" s="251"/>
      <c r="L334" s="256"/>
      <c r="M334" s="257"/>
      <c r="N334" s="258"/>
      <c r="O334" s="258"/>
      <c r="P334" s="258"/>
      <c r="Q334" s="258"/>
      <c r="R334" s="258"/>
      <c r="S334" s="258"/>
      <c r="T334" s="25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0" t="s">
        <v>131</v>
      </c>
      <c r="AU334" s="260" t="s">
        <v>86</v>
      </c>
      <c r="AV334" s="13" t="s">
        <v>84</v>
      </c>
      <c r="AW334" s="13" t="s">
        <v>32</v>
      </c>
      <c r="AX334" s="13" t="s">
        <v>76</v>
      </c>
      <c r="AY334" s="260" t="s">
        <v>122</v>
      </c>
    </row>
    <row r="335" s="13" customFormat="1">
      <c r="A335" s="13"/>
      <c r="B335" s="250"/>
      <c r="C335" s="251"/>
      <c r="D335" s="252" t="s">
        <v>131</v>
      </c>
      <c r="E335" s="253" t="s">
        <v>1</v>
      </c>
      <c r="F335" s="254" t="s">
        <v>542</v>
      </c>
      <c r="G335" s="251"/>
      <c r="H335" s="253" t="s">
        <v>1</v>
      </c>
      <c r="I335" s="255"/>
      <c r="J335" s="251"/>
      <c r="K335" s="251"/>
      <c r="L335" s="256"/>
      <c r="M335" s="257"/>
      <c r="N335" s="258"/>
      <c r="O335" s="258"/>
      <c r="P335" s="258"/>
      <c r="Q335" s="258"/>
      <c r="R335" s="258"/>
      <c r="S335" s="258"/>
      <c r="T335" s="25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0" t="s">
        <v>131</v>
      </c>
      <c r="AU335" s="260" t="s">
        <v>86</v>
      </c>
      <c r="AV335" s="13" t="s">
        <v>84</v>
      </c>
      <c r="AW335" s="13" t="s">
        <v>32</v>
      </c>
      <c r="AX335" s="13" t="s">
        <v>76</v>
      </c>
      <c r="AY335" s="260" t="s">
        <v>122</v>
      </c>
    </row>
    <row r="336" s="14" customFormat="1">
      <c r="A336" s="14"/>
      <c r="B336" s="261"/>
      <c r="C336" s="262"/>
      <c r="D336" s="252" t="s">
        <v>131</v>
      </c>
      <c r="E336" s="263" t="s">
        <v>1</v>
      </c>
      <c r="F336" s="264" t="s">
        <v>543</v>
      </c>
      <c r="G336" s="262"/>
      <c r="H336" s="265">
        <v>42.924999999999997</v>
      </c>
      <c r="I336" s="266"/>
      <c r="J336" s="262"/>
      <c r="K336" s="262"/>
      <c r="L336" s="267"/>
      <c r="M336" s="268"/>
      <c r="N336" s="269"/>
      <c r="O336" s="269"/>
      <c r="P336" s="269"/>
      <c r="Q336" s="269"/>
      <c r="R336" s="269"/>
      <c r="S336" s="269"/>
      <c r="T336" s="27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71" t="s">
        <v>131</v>
      </c>
      <c r="AU336" s="271" t="s">
        <v>86</v>
      </c>
      <c r="AV336" s="14" t="s">
        <v>86</v>
      </c>
      <c r="AW336" s="14" t="s">
        <v>32</v>
      </c>
      <c r="AX336" s="14" t="s">
        <v>84</v>
      </c>
      <c r="AY336" s="271" t="s">
        <v>122</v>
      </c>
    </row>
    <row r="337" s="2" customFormat="1" ht="37.8" customHeight="1">
      <c r="A337" s="38"/>
      <c r="B337" s="39"/>
      <c r="C337" s="236" t="s">
        <v>544</v>
      </c>
      <c r="D337" s="236" t="s">
        <v>125</v>
      </c>
      <c r="E337" s="237" t="s">
        <v>545</v>
      </c>
      <c r="F337" s="238" t="s">
        <v>546</v>
      </c>
      <c r="G337" s="239" t="s">
        <v>242</v>
      </c>
      <c r="H337" s="240">
        <v>128.77500000000001</v>
      </c>
      <c r="I337" s="241"/>
      <c r="J337" s="242">
        <f>ROUND(I337*H337,2)</f>
        <v>0</v>
      </c>
      <c r="K337" s="243"/>
      <c r="L337" s="44"/>
      <c r="M337" s="244" t="s">
        <v>1</v>
      </c>
      <c r="N337" s="245" t="s">
        <v>41</v>
      </c>
      <c r="O337" s="91"/>
      <c r="P337" s="246">
        <f>O337*H337</f>
        <v>0</v>
      </c>
      <c r="Q337" s="246">
        <v>0</v>
      </c>
      <c r="R337" s="246">
        <f>Q337*H337</f>
        <v>0</v>
      </c>
      <c r="S337" s="246">
        <v>0</v>
      </c>
      <c r="T337" s="247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48" t="s">
        <v>147</v>
      </c>
      <c r="AT337" s="248" t="s">
        <v>125</v>
      </c>
      <c r="AU337" s="248" t="s">
        <v>86</v>
      </c>
      <c r="AY337" s="17" t="s">
        <v>122</v>
      </c>
      <c r="BE337" s="249">
        <f>IF(N337="základní",J337,0)</f>
        <v>0</v>
      </c>
      <c r="BF337" s="249">
        <f>IF(N337="snížená",J337,0)</f>
        <v>0</v>
      </c>
      <c r="BG337" s="249">
        <f>IF(N337="zákl. přenesená",J337,0)</f>
        <v>0</v>
      </c>
      <c r="BH337" s="249">
        <f>IF(N337="sníž. přenesená",J337,0)</f>
        <v>0</v>
      </c>
      <c r="BI337" s="249">
        <f>IF(N337="nulová",J337,0)</f>
        <v>0</v>
      </c>
      <c r="BJ337" s="17" t="s">
        <v>84</v>
      </c>
      <c r="BK337" s="249">
        <f>ROUND(I337*H337,2)</f>
        <v>0</v>
      </c>
      <c r="BL337" s="17" t="s">
        <v>147</v>
      </c>
      <c r="BM337" s="248" t="s">
        <v>547</v>
      </c>
    </row>
    <row r="338" s="14" customFormat="1">
      <c r="A338" s="14"/>
      <c r="B338" s="261"/>
      <c r="C338" s="262"/>
      <c r="D338" s="252" t="s">
        <v>131</v>
      </c>
      <c r="E338" s="263" t="s">
        <v>1</v>
      </c>
      <c r="F338" s="264" t="s">
        <v>548</v>
      </c>
      <c r="G338" s="262"/>
      <c r="H338" s="265">
        <v>128.77500000000001</v>
      </c>
      <c r="I338" s="266"/>
      <c r="J338" s="262"/>
      <c r="K338" s="262"/>
      <c r="L338" s="267"/>
      <c r="M338" s="268"/>
      <c r="N338" s="269"/>
      <c r="O338" s="269"/>
      <c r="P338" s="269"/>
      <c r="Q338" s="269"/>
      <c r="R338" s="269"/>
      <c r="S338" s="269"/>
      <c r="T338" s="270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71" t="s">
        <v>131</v>
      </c>
      <c r="AU338" s="271" t="s">
        <v>86</v>
      </c>
      <c r="AV338" s="14" t="s">
        <v>86</v>
      </c>
      <c r="AW338" s="14" t="s">
        <v>32</v>
      </c>
      <c r="AX338" s="14" t="s">
        <v>84</v>
      </c>
      <c r="AY338" s="271" t="s">
        <v>122</v>
      </c>
    </row>
    <row r="339" s="2" customFormat="1" ht="37.8" customHeight="1">
      <c r="A339" s="38"/>
      <c r="B339" s="39"/>
      <c r="C339" s="236" t="s">
        <v>549</v>
      </c>
      <c r="D339" s="236" t="s">
        <v>125</v>
      </c>
      <c r="E339" s="237" t="s">
        <v>550</v>
      </c>
      <c r="F339" s="238" t="s">
        <v>551</v>
      </c>
      <c r="G339" s="239" t="s">
        <v>242</v>
      </c>
      <c r="H339" s="240">
        <v>103.62000000000001</v>
      </c>
      <c r="I339" s="241"/>
      <c r="J339" s="242">
        <f>ROUND(I339*H339,2)</f>
        <v>0</v>
      </c>
      <c r="K339" s="243"/>
      <c r="L339" s="44"/>
      <c r="M339" s="244" t="s">
        <v>1</v>
      </c>
      <c r="N339" s="245" t="s">
        <v>41</v>
      </c>
      <c r="O339" s="91"/>
      <c r="P339" s="246">
        <f>O339*H339</f>
        <v>0</v>
      </c>
      <c r="Q339" s="246">
        <v>0</v>
      </c>
      <c r="R339" s="246">
        <f>Q339*H339</f>
        <v>0</v>
      </c>
      <c r="S339" s="246">
        <v>0</v>
      </c>
      <c r="T339" s="247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48" t="s">
        <v>147</v>
      </c>
      <c r="AT339" s="248" t="s">
        <v>125</v>
      </c>
      <c r="AU339" s="248" t="s">
        <v>86</v>
      </c>
      <c r="AY339" s="17" t="s">
        <v>122</v>
      </c>
      <c r="BE339" s="249">
        <f>IF(N339="základní",J339,0)</f>
        <v>0</v>
      </c>
      <c r="BF339" s="249">
        <f>IF(N339="snížená",J339,0)</f>
        <v>0</v>
      </c>
      <c r="BG339" s="249">
        <f>IF(N339="zákl. přenesená",J339,0)</f>
        <v>0</v>
      </c>
      <c r="BH339" s="249">
        <f>IF(N339="sníž. přenesená",J339,0)</f>
        <v>0</v>
      </c>
      <c r="BI339" s="249">
        <f>IF(N339="nulová",J339,0)</f>
        <v>0</v>
      </c>
      <c r="BJ339" s="17" t="s">
        <v>84</v>
      </c>
      <c r="BK339" s="249">
        <f>ROUND(I339*H339,2)</f>
        <v>0</v>
      </c>
      <c r="BL339" s="17" t="s">
        <v>147</v>
      </c>
      <c r="BM339" s="248" t="s">
        <v>552</v>
      </c>
    </row>
    <row r="340" s="13" customFormat="1">
      <c r="A340" s="13"/>
      <c r="B340" s="250"/>
      <c r="C340" s="251"/>
      <c r="D340" s="252" t="s">
        <v>131</v>
      </c>
      <c r="E340" s="253" t="s">
        <v>1</v>
      </c>
      <c r="F340" s="254" t="s">
        <v>553</v>
      </c>
      <c r="G340" s="251"/>
      <c r="H340" s="253" t="s">
        <v>1</v>
      </c>
      <c r="I340" s="255"/>
      <c r="J340" s="251"/>
      <c r="K340" s="251"/>
      <c r="L340" s="256"/>
      <c r="M340" s="257"/>
      <c r="N340" s="258"/>
      <c r="O340" s="258"/>
      <c r="P340" s="258"/>
      <c r="Q340" s="258"/>
      <c r="R340" s="258"/>
      <c r="S340" s="258"/>
      <c r="T340" s="25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0" t="s">
        <v>131</v>
      </c>
      <c r="AU340" s="260" t="s">
        <v>86</v>
      </c>
      <c r="AV340" s="13" t="s">
        <v>84</v>
      </c>
      <c r="AW340" s="13" t="s">
        <v>32</v>
      </c>
      <c r="AX340" s="13" t="s">
        <v>76</v>
      </c>
      <c r="AY340" s="260" t="s">
        <v>122</v>
      </c>
    </row>
    <row r="341" s="13" customFormat="1">
      <c r="A341" s="13"/>
      <c r="B341" s="250"/>
      <c r="C341" s="251"/>
      <c r="D341" s="252" t="s">
        <v>131</v>
      </c>
      <c r="E341" s="253" t="s">
        <v>1</v>
      </c>
      <c r="F341" s="254" t="s">
        <v>554</v>
      </c>
      <c r="G341" s="251"/>
      <c r="H341" s="253" t="s">
        <v>1</v>
      </c>
      <c r="I341" s="255"/>
      <c r="J341" s="251"/>
      <c r="K341" s="251"/>
      <c r="L341" s="256"/>
      <c r="M341" s="257"/>
      <c r="N341" s="258"/>
      <c r="O341" s="258"/>
      <c r="P341" s="258"/>
      <c r="Q341" s="258"/>
      <c r="R341" s="258"/>
      <c r="S341" s="258"/>
      <c r="T341" s="25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0" t="s">
        <v>131</v>
      </c>
      <c r="AU341" s="260" t="s">
        <v>86</v>
      </c>
      <c r="AV341" s="13" t="s">
        <v>84</v>
      </c>
      <c r="AW341" s="13" t="s">
        <v>32</v>
      </c>
      <c r="AX341" s="13" t="s">
        <v>76</v>
      </c>
      <c r="AY341" s="260" t="s">
        <v>122</v>
      </c>
    </row>
    <row r="342" s="13" customFormat="1">
      <c r="A342" s="13"/>
      <c r="B342" s="250"/>
      <c r="C342" s="251"/>
      <c r="D342" s="252" t="s">
        <v>131</v>
      </c>
      <c r="E342" s="253" t="s">
        <v>1</v>
      </c>
      <c r="F342" s="254" t="s">
        <v>555</v>
      </c>
      <c r="G342" s="251"/>
      <c r="H342" s="253" t="s">
        <v>1</v>
      </c>
      <c r="I342" s="255"/>
      <c r="J342" s="251"/>
      <c r="K342" s="251"/>
      <c r="L342" s="256"/>
      <c r="M342" s="257"/>
      <c r="N342" s="258"/>
      <c r="O342" s="258"/>
      <c r="P342" s="258"/>
      <c r="Q342" s="258"/>
      <c r="R342" s="258"/>
      <c r="S342" s="258"/>
      <c r="T342" s="259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60" t="s">
        <v>131</v>
      </c>
      <c r="AU342" s="260" t="s">
        <v>86</v>
      </c>
      <c r="AV342" s="13" t="s">
        <v>84</v>
      </c>
      <c r="AW342" s="13" t="s">
        <v>32</v>
      </c>
      <c r="AX342" s="13" t="s">
        <v>76</v>
      </c>
      <c r="AY342" s="260" t="s">
        <v>122</v>
      </c>
    </row>
    <row r="343" s="14" customFormat="1">
      <c r="A343" s="14"/>
      <c r="B343" s="261"/>
      <c r="C343" s="262"/>
      <c r="D343" s="252" t="s">
        <v>131</v>
      </c>
      <c r="E343" s="263" t="s">
        <v>1</v>
      </c>
      <c r="F343" s="264" t="s">
        <v>556</v>
      </c>
      <c r="G343" s="262"/>
      <c r="H343" s="265">
        <v>26.620000000000001</v>
      </c>
      <c r="I343" s="266"/>
      <c r="J343" s="262"/>
      <c r="K343" s="262"/>
      <c r="L343" s="267"/>
      <c r="M343" s="268"/>
      <c r="N343" s="269"/>
      <c r="O343" s="269"/>
      <c r="P343" s="269"/>
      <c r="Q343" s="269"/>
      <c r="R343" s="269"/>
      <c r="S343" s="269"/>
      <c r="T343" s="27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71" t="s">
        <v>131</v>
      </c>
      <c r="AU343" s="271" t="s">
        <v>86</v>
      </c>
      <c r="AV343" s="14" t="s">
        <v>86</v>
      </c>
      <c r="AW343" s="14" t="s">
        <v>32</v>
      </c>
      <c r="AX343" s="14" t="s">
        <v>76</v>
      </c>
      <c r="AY343" s="271" t="s">
        <v>122</v>
      </c>
    </row>
    <row r="344" s="13" customFormat="1">
      <c r="A344" s="13"/>
      <c r="B344" s="250"/>
      <c r="C344" s="251"/>
      <c r="D344" s="252" t="s">
        <v>131</v>
      </c>
      <c r="E344" s="253" t="s">
        <v>1</v>
      </c>
      <c r="F344" s="254" t="s">
        <v>557</v>
      </c>
      <c r="G344" s="251"/>
      <c r="H344" s="253" t="s">
        <v>1</v>
      </c>
      <c r="I344" s="255"/>
      <c r="J344" s="251"/>
      <c r="K344" s="251"/>
      <c r="L344" s="256"/>
      <c r="M344" s="257"/>
      <c r="N344" s="258"/>
      <c r="O344" s="258"/>
      <c r="P344" s="258"/>
      <c r="Q344" s="258"/>
      <c r="R344" s="258"/>
      <c r="S344" s="258"/>
      <c r="T344" s="25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0" t="s">
        <v>131</v>
      </c>
      <c r="AU344" s="260" t="s">
        <v>86</v>
      </c>
      <c r="AV344" s="13" t="s">
        <v>84</v>
      </c>
      <c r="AW344" s="13" t="s">
        <v>32</v>
      </c>
      <c r="AX344" s="13" t="s">
        <v>76</v>
      </c>
      <c r="AY344" s="260" t="s">
        <v>122</v>
      </c>
    </row>
    <row r="345" s="13" customFormat="1">
      <c r="A345" s="13"/>
      <c r="B345" s="250"/>
      <c r="C345" s="251"/>
      <c r="D345" s="252" t="s">
        <v>131</v>
      </c>
      <c r="E345" s="253" t="s">
        <v>1</v>
      </c>
      <c r="F345" s="254" t="s">
        <v>289</v>
      </c>
      <c r="G345" s="251"/>
      <c r="H345" s="253" t="s">
        <v>1</v>
      </c>
      <c r="I345" s="255"/>
      <c r="J345" s="251"/>
      <c r="K345" s="251"/>
      <c r="L345" s="256"/>
      <c r="M345" s="257"/>
      <c r="N345" s="258"/>
      <c r="O345" s="258"/>
      <c r="P345" s="258"/>
      <c r="Q345" s="258"/>
      <c r="R345" s="258"/>
      <c r="S345" s="258"/>
      <c r="T345" s="25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0" t="s">
        <v>131</v>
      </c>
      <c r="AU345" s="260" t="s">
        <v>86</v>
      </c>
      <c r="AV345" s="13" t="s">
        <v>84</v>
      </c>
      <c r="AW345" s="13" t="s">
        <v>32</v>
      </c>
      <c r="AX345" s="13" t="s">
        <v>76</v>
      </c>
      <c r="AY345" s="260" t="s">
        <v>122</v>
      </c>
    </row>
    <row r="346" s="14" customFormat="1">
      <c r="A346" s="14"/>
      <c r="B346" s="261"/>
      <c r="C346" s="262"/>
      <c r="D346" s="252" t="s">
        <v>131</v>
      </c>
      <c r="E346" s="263" t="s">
        <v>1</v>
      </c>
      <c r="F346" s="264" t="s">
        <v>558</v>
      </c>
      <c r="G346" s="262"/>
      <c r="H346" s="265">
        <v>15.4</v>
      </c>
      <c r="I346" s="266"/>
      <c r="J346" s="262"/>
      <c r="K346" s="262"/>
      <c r="L346" s="267"/>
      <c r="M346" s="268"/>
      <c r="N346" s="269"/>
      <c r="O346" s="269"/>
      <c r="P346" s="269"/>
      <c r="Q346" s="269"/>
      <c r="R346" s="269"/>
      <c r="S346" s="269"/>
      <c r="T346" s="27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71" t="s">
        <v>131</v>
      </c>
      <c r="AU346" s="271" t="s">
        <v>86</v>
      </c>
      <c r="AV346" s="14" t="s">
        <v>86</v>
      </c>
      <c r="AW346" s="14" t="s">
        <v>32</v>
      </c>
      <c r="AX346" s="14" t="s">
        <v>76</v>
      </c>
      <c r="AY346" s="271" t="s">
        <v>122</v>
      </c>
    </row>
    <row r="347" s="13" customFormat="1">
      <c r="A347" s="13"/>
      <c r="B347" s="250"/>
      <c r="C347" s="251"/>
      <c r="D347" s="252" t="s">
        <v>131</v>
      </c>
      <c r="E347" s="253" t="s">
        <v>1</v>
      </c>
      <c r="F347" s="254" t="s">
        <v>559</v>
      </c>
      <c r="G347" s="251"/>
      <c r="H347" s="253" t="s">
        <v>1</v>
      </c>
      <c r="I347" s="255"/>
      <c r="J347" s="251"/>
      <c r="K347" s="251"/>
      <c r="L347" s="256"/>
      <c r="M347" s="257"/>
      <c r="N347" s="258"/>
      <c r="O347" s="258"/>
      <c r="P347" s="258"/>
      <c r="Q347" s="258"/>
      <c r="R347" s="258"/>
      <c r="S347" s="258"/>
      <c r="T347" s="25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0" t="s">
        <v>131</v>
      </c>
      <c r="AU347" s="260" t="s">
        <v>86</v>
      </c>
      <c r="AV347" s="13" t="s">
        <v>84</v>
      </c>
      <c r="AW347" s="13" t="s">
        <v>32</v>
      </c>
      <c r="AX347" s="13" t="s">
        <v>76</v>
      </c>
      <c r="AY347" s="260" t="s">
        <v>122</v>
      </c>
    </row>
    <row r="348" s="14" customFormat="1">
      <c r="A348" s="14"/>
      <c r="B348" s="261"/>
      <c r="C348" s="262"/>
      <c r="D348" s="252" t="s">
        <v>131</v>
      </c>
      <c r="E348" s="263" t="s">
        <v>1</v>
      </c>
      <c r="F348" s="264" t="s">
        <v>560</v>
      </c>
      <c r="G348" s="262"/>
      <c r="H348" s="265">
        <v>46.75</v>
      </c>
      <c r="I348" s="266"/>
      <c r="J348" s="262"/>
      <c r="K348" s="262"/>
      <c r="L348" s="267"/>
      <c r="M348" s="268"/>
      <c r="N348" s="269"/>
      <c r="O348" s="269"/>
      <c r="P348" s="269"/>
      <c r="Q348" s="269"/>
      <c r="R348" s="269"/>
      <c r="S348" s="269"/>
      <c r="T348" s="27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1" t="s">
        <v>131</v>
      </c>
      <c r="AU348" s="271" t="s">
        <v>86</v>
      </c>
      <c r="AV348" s="14" t="s">
        <v>86</v>
      </c>
      <c r="AW348" s="14" t="s">
        <v>32</v>
      </c>
      <c r="AX348" s="14" t="s">
        <v>76</v>
      </c>
      <c r="AY348" s="271" t="s">
        <v>122</v>
      </c>
    </row>
    <row r="349" s="13" customFormat="1">
      <c r="A349" s="13"/>
      <c r="B349" s="250"/>
      <c r="C349" s="251"/>
      <c r="D349" s="252" t="s">
        <v>131</v>
      </c>
      <c r="E349" s="253" t="s">
        <v>1</v>
      </c>
      <c r="F349" s="254" t="s">
        <v>561</v>
      </c>
      <c r="G349" s="251"/>
      <c r="H349" s="253" t="s">
        <v>1</v>
      </c>
      <c r="I349" s="255"/>
      <c r="J349" s="251"/>
      <c r="K349" s="251"/>
      <c r="L349" s="256"/>
      <c r="M349" s="257"/>
      <c r="N349" s="258"/>
      <c r="O349" s="258"/>
      <c r="P349" s="258"/>
      <c r="Q349" s="258"/>
      <c r="R349" s="258"/>
      <c r="S349" s="258"/>
      <c r="T349" s="25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0" t="s">
        <v>131</v>
      </c>
      <c r="AU349" s="260" t="s">
        <v>86</v>
      </c>
      <c r="AV349" s="13" t="s">
        <v>84</v>
      </c>
      <c r="AW349" s="13" t="s">
        <v>32</v>
      </c>
      <c r="AX349" s="13" t="s">
        <v>76</v>
      </c>
      <c r="AY349" s="260" t="s">
        <v>122</v>
      </c>
    </row>
    <row r="350" s="14" customFormat="1">
      <c r="A350" s="14"/>
      <c r="B350" s="261"/>
      <c r="C350" s="262"/>
      <c r="D350" s="252" t="s">
        <v>131</v>
      </c>
      <c r="E350" s="263" t="s">
        <v>1</v>
      </c>
      <c r="F350" s="264" t="s">
        <v>562</v>
      </c>
      <c r="G350" s="262"/>
      <c r="H350" s="265">
        <v>14.85</v>
      </c>
      <c r="I350" s="266"/>
      <c r="J350" s="262"/>
      <c r="K350" s="262"/>
      <c r="L350" s="267"/>
      <c r="M350" s="268"/>
      <c r="N350" s="269"/>
      <c r="O350" s="269"/>
      <c r="P350" s="269"/>
      <c r="Q350" s="269"/>
      <c r="R350" s="269"/>
      <c r="S350" s="269"/>
      <c r="T350" s="27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71" t="s">
        <v>131</v>
      </c>
      <c r="AU350" s="271" t="s">
        <v>86</v>
      </c>
      <c r="AV350" s="14" t="s">
        <v>86</v>
      </c>
      <c r="AW350" s="14" t="s">
        <v>32</v>
      </c>
      <c r="AX350" s="14" t="s">
        <v>76</v>
      </c>
      <c r="AY350" s="271" t="s">
        <v>122</v>
      </c>
    </row>
    <row r="351" s="15" customFormat="1">
      <c r="A351" s="15"/>
      <c r="B351" s="275"/>
      <c r="C351" s="276"/>
      <c r="D351" s="252" t="s">
        <v>131</v>
      </c>
      <c r="E351" s="277" t="s">
        <v>1</v>
      </c>
      <c r="F351" s="278" t="s">
        <v>215</v>
      </c>
      <c r="G351" s="276"/>
      <c r="H351" s="279">
        <v>103.62000000000001</v>
      </c>
      <c r="I351" s="280"/>
      <c r="J351" s="276"/>
      <c r="K351" s="276"/>
      <c r="L351" s="281"/>
      <c r="M351" s="282"/>
      <c r="N351" s="283"/>
      <c r="O351" s="283"/>
      <c r="P351" s="283"/>
      <c r="Q351" s="283"/>
      <c r="R351" s="283"/>
      <c r="S351" s="283"/>
      <c r="T351" s="284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85" t="s">
        <v>131</v>
      </c>
      <c r="AU351" s="285" t="s">
        <v>86</v>
      </c>
      <c r="AV351" s="15" t="s">
        <v>147</v>
      </c>
      <c r="AW351" s="15" t="s">
        <v>32</v>
      </c>
      <c r="AX351" s="15" t="s">
        <v>84</v>
      </c>
      <c r="AY351" s="285" t="s">
        <v>122</v>
      </c>
    </row>
    <row r="352" s="2" customFormat="1" ht="37.8" customHeight="1">
      <c r="A352" s="38"/>
      <c r="B352" s="39"/>
      <c r="C352" s="236" t="s">
        <v>563</v>
      </c>
      <c r="D352" s="236" t="s">
        <v>125</v>
      </c>
      <c r="E352" s="237" t="s">
        <v>564</v>
      </c>
      <c r="F352" s="238" t="s">
        <v>546</v>
      </c>
      <c r="G352" s="239" t="s">
        <v>242</v>
      </c>
      <c r="H352" s="240">
        <v>207.24000000000001</v>
      </c>
      <c r="I352" s="241"/>
      <c r="J352" s="242">
        <f>ROUND(I352*H352,2)</f>
        <v>0</v>
      </c>
      <c r="K352" s="243"/>
      <c r="L352" s="44"/>
      <c r="M352" s="244" t="s">
        <v>1</v>
      </c>
      <c r="N352" s="245" t="s">
        <v>41</v>
      </c>
      <c r="O352" s="91"/>
      <c r="P352" s="246">
        <f>O352*H352</f>
        <v>0</v>
      </c>
      <c r="Q352" s="246">
        <v>0</v>
      </c>
      <c r="R352" s="246">
        <f>Q352*H352</f>
        <v>0</v>
      </c>
      <c r="S352" s="246">
        <v>0</v>
      </c>
      <c r="T352" s="247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48" t="s">
        <v>147</v>
      </c>
      <c r="AT352" s="248" t="s">
        <v>125</v>
      </c>
      <c r="AU352" s="248" t="s">
        <v>86</v>
      </c>
      <c r="AY352" s="17" t="s">
        <v>122</v>
      </c>
      <c r="BE352" s="249">
        <f>IF(N352="základní",J352,0)</f>
        <v>0</v>
      </c>
      <c r="BF352" s="249">
        <f>IF(N352="snížená",J352,0)</f>
        <v>0</v>
      </c>
      <c r="BG352" s="249">
        <f>IF(N352="zákl. přenesená",J352,0)</f>
        <v>0</v>
      </c>
      <c r="BH352" s="249">
        <f>IF(N352="sníž. přenesená",J352,0)</f>
        <v>0</v>
      </c>
      <c r="BI352" s="249">
        <f>IF(N352="nulová",J352,0)</f>
        <v>0</v>
      </c>
      <c r="BJ352" s="17" t="s">
        <v>84</v>
      </c>
      <c r="BK352" s="249">
        <f>ROUND(I352*H352,2)</f>
        <v>0</v>
      </c>
      <c r="BL352" s="17" t="s">
        <v>147</v>
      </c>
      <c r="BM352" s="248" t="s">
        <v>565</v>
      </c>
    </row>
    <row r="353" s="14" customFormat="1">
      <c r="A353" s="14"/>
      <c r="B353" s="261"/>
      <c r="C353" s="262"/>
      <c r="D353" s="252" t="s">
        <v>131</v>
      </c>
      <c r="E353" s="263" t="s">
        <v>1</v>
      </c>
      <c r="F353" s="264" t="s">
        <v>566</v>
      </c>
      <c r="G353" s="262"/>
      <c r="H353" s="265">
        <v>207.24000000000001</v>
      </c>
      <c r="I353" s="266"/>
      <c r="J353" s="262"/>
      <c r="K353" s="262"/>
      <c r="L353" s="267"/>
      <c r="M353" s="268"/>
      <c r="N353" s="269"/>
      <c r="O353" s="269"/>
      <c r="P353" s="269"/>
      <c r="Q353" s="269"/>
      <c r="R353" s="269"/>
      <c r="S353" s="269"/>
      <c r="T353" s="27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71" t="s">
        <v>131</v>
      </c>
      <c r="AU353" s="271" t="s">
        <v>86</v>
      </c>
      <c r="AV353" s="14" t="s">
        <v>86</v>
      </c>
      <c r="AW353" s="14" t="s">
        <v>32</v>
      </c>
      <c r="AX353" s="14" t="s">
        <v>84</v>
      </c>
      <c r="AY353" s="271" t="s">
        <v>122</v>
      </c>
    </row>
    <row r="354" s="2" customFormat="1" ht="37.8" customHeight="1">
      <c r="A354" s="38"/>
      <c r="B354" s="39"/>
      <c r="C354" s="236" t="s">
        <v>567</v>
      </c>
      <c r="D354" s="236" t="s">
        <v>125</v>
      </c>
      <c r="E354" s="237" t="s">
        <v>568</v>
      </c>
      <c r="F354" s="238" t="s">
        <v>569</v>
      </c>
      <c r="G354" s="239" t="s">
        <v>242</v>
      </c>
      <c r="H354" s="240">
        <v>42.924999999999997</v>
      </c>
      <c r="I354" s="241"/>
      <c r="J354" s="242">
        <f>ROUND(I354*H354,2)</f>
        <v>0</v>
      </c>
      <c r="K354" s="243"/>
      <c r="L354" s="44"/>
      <c r="M354" s="244" t="s">
        <v>1</v>
      </c>
      <c r="N354" s="245" t="s">
        <v>41</v>
      </c>
      <c r="O354" s="91"/>
      <c r="P354" s="246">
        <f>O354*H354</f>
        <v>0</v>
      </c>
      <c r="Q354" s="246">
        <v>0</v>
      </c>
      <c r="R354" s="246">
        <f>Q354*H354</f>
        <v>0</v>
      </c>
      <c r="S354" s="246">
        <v>0</v>
      </c>
      <c r="T354" s="247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48" t="s">
        <v>147</v>
      </c>
      <c r="AT354" s="248" t="s">
        <v>125</v>
      </c>
      <c r="AU354" s="248" t="s">
        <v>86</v>
      </c>
      <c r="AY354" s="17" t="s">
        <v>122</v>
      </c>
      <c r="BE354" s="249">
        <f>IF(N354="základní",J354,0)</f>
        <v>0</v>
      </c>
      <c r="BF354" s="249">
        <f>IF(N354="snížená",J354,0)</f>
        <v>0</v>
      </c>
      <c r="BG354" s="249">
        <f>IF(N354="zákl. přenesená",J354,0)</f>
        <v>0</v>
      </c>
      <c r="BH354" s="249">
        <f>IF(N354="sníž. přenesená",J354,0)</f>
        <v>0</v>
      </c>
      <c r="BI354" s="249">
        <f>IF(N354="nulová",J354,0)</f>
        <v>0</v>
      </c>
      <c r="BJ354" s="17" t="s">
        <v>84</v>
      </c>
      <c r="BK354" s="249">
        <f>ROUND(I354*H354,2)</f>
        <v>0</v>
      </c>
      <c r="BL354" s="17" t="s">
        <v>147</v>
      </c>
      <c r="BM354" s="248" t="s">
        <v>570</v>
      </c>
    </row>
    <row r="355" s="14" customFormat="1">
      <c r="A355" s="14"/>
      <c r="B355" s="261"/>
      <c r="C355" s="262"/>
      <c r="D355" s="252" t="s">
        <v>131</v>
      </c>
      <c r="E355" s="263" t="s">
        <v>1</v>
      </c>
      <c r="F355" s="264" t="s">
        <v>571</v>
      </c>
      <c r="G355" s="262"/>
      <c r="H355" s="265">
        <v>42.924999999999997</v>
      </c>
      <c r="I355" s="266"/>
      <c r="J355" s="262"/>
      <c r="K355" s="262"/>
      <c r="L355" s="267"/>
      <c r="M355" s="268"/>
      <c r="N355" s="269"/>
      <c r="O355" s="269"/>
      <c r="P355" s="269"/>
      <c r="Q355" s="269"/>
      <c r="R355" s="269"/>
      <c r="S355" s="269"/>
      <c r="T355" s="27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71" t="s">
        <v>131</v>
      </c>
      <c r="AU355" s="271" t="s">
        <v>86</v>
      </c>
      <c r="AV355" s="14" t="s">
        <v>86</v>
      </c>
      <c r="AW355" s="14" t="s">
        <v>32</v>
      </c>
      <c r="AX355" s="14" t="s">
        <v>84</v>
      </c>
      <c r="AY355" s="271" t="s">
        <v>122</v>
      </c>
    </row>
    <row r="356" s="2" customFormat="1" ht="14.4" customHeight="1">
      <c r="A356" s="38"/>
      <c r="B356" s="39"/>
      <c r="C356" s="236" t="s">
        <v>572</v>
      </c>
      <c r="D356" s="236" t="s">
        <v>125</v>
      </c>
      <c r="E356" s="237" t="s">
        <v>573</v>
      </c>
      <c r="F356" s="238" t="s">
        <v>574</v>
      </c>
      <c r="G356" s="239" t="s">
        <v>242</v>
      </c>
      <c r="H356" s="240">
        <v>77</v>
      </c>
      <c r="I356" s="241"/>
      <c r="J356" s="242">
        <f>ROUND(I356*H356,2)</f>
        <v>0</v>
      </c>
      <c r="K356" s="243"/>
      <c r="L356" s="44"/>
      <c r="M356" s="244" t="s">
        <v>1</v>
      </c>
      <c r="N356" s="245" t="s">
        <v>41</v>
      </c>
      <c r="O356" s="91"/>
      <c r="P356" s="246">
        <f>O356*H356</f>
        <v>0</v>
      </c>
      <c r="Q356" s="246">
        <v>0</v>
      </c>
      <c r="R356" s="246">
        <f>Q356*H356</f>
        <v>0</v>
      </c>
      <c r="S356" s="246">
        <v>0</v>
      </c>
      <c r="T356" s="247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48" t="s">
        <v>147</v>
      </c>
      <c r="AT356" s="248" t="s">
        <v>125</v>
      </c>
      <c r="AU356" s="248" t="s">
        <v>86</v>
      </c>
      <c r="AY356" s="17" t="s">
        <v>122</v>
      </c>
      <c r="BE356" s="249">
        <f>IF(N356="základní",J356,0)</f>
        <v>0</v>
      </c>
      <c r="BF356" s="249">
        <f>IF(N356="snížená",J356,0)</f>
        <v>0</v>
      </c>
      <c r="BG356" s="249">
        <f>IF(N356="zákl. přenesená",J356,0)</f>
        <v>0</v>
      </c>
      <c r="BH356" s="249">
        <f>IF(N356="sníž. přenesená",J356,0)</f>
        <v>0</v>
      </c>
      <c r="BI356" s="249">
        <f>IF(N356="nulová",J356,0)</f>
        <v>0</v>
      </c>
      <c r="BJ356" s="17" t="s">
        <v>84</v>
      </c>
      <c r="BK356" s="249">
        <f>ROUND(I356*H356,2)</f>
        <v>0</v>
      </c>
      <c r="BL356" s="17" t="s">
        <v>147</v>
      </c>
      <c r="BM356" s="248" t="s">
        <v>575</v>
      </c>
    </row>
    <row r="357" s="13" customFormat="1">
      <c r="A357" s="13"/>
      <c r="B357" s="250"/>
      <c r="C357" s="251"/>
      <c r="D357" s="252" t="s">
        <v>131</v>
      </c>
      <c r="E357" s="253" t="s">
        <v>1</v>
      </c>
      <c r="F357" s="254" t="s">
        <v>289</v>
      </c>
      <c r="G357" s="251"/>
      <c r="H357" s="253" t="s">
        <v>1</v>
      </c>
      <c r="I357" s="255"/>
      <c r="J357" s="251"/>
      <c r="K357" s="251"/>
      <c r="L357" s="256"/>
      <c r="M357" s="257"/>
      <c r="N357" s="258"/>
      <c r="O357" s="258"/>
      <c r="P357" s="258"/>
      <c r="Q357" s="258"/>
      <c r="R357" s="258"/>
      <c r="S357" s="258"/>
      <c r="T357" s="25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60" t="s">
        <v>131</v>
      </c>
      <c r="AU357" s="260" t="s">
        <v>86</v>
      </c>
      <c r="AV357" s="13" t="s">
        <v>84</v>
      </c>
      <c r="AW357" s="13" t="s">
        <v>32</v>
      </c>
      <c r="AX357" s="13" t="s">
        <v>76</v>
      </c>
      <c r="AY357" s="260" t="s">
        <v>122</v>
      </c>
    </row>
    <row r="358" s="14" customFormat="1">
      <c r="A358" s="14"/>
      <c r="B358" s="261"/>
      <c r="C358" s="262"/>
      <c r="D358" s="252" t="s">
        <v>131</v>
      </c>
      <c r="E358" s="263" t="s">
        <v>1</v>
      </c>
      <c r="F358" s="264" t="s">
        <v>558</v>
      </c>
      <c r="G358" s="262"/>
      <c r="H358" s="265">
        <v>15.4</v>
      </c>
      <c r="I358" s="266"/>
      <c r="J358" s="262"/>
      <c r="K358" s="262"/>
      <c r="L358" s="267"/>
      <c r="M358" s="268"/>
      <c r="N358" s="269"/>
      <c r="O358" s="269"/>
      <c r="P358" s="269"/>
      <c r="Q358" s="269"/>
      <c r="R358" s="269"/>
      <c r="S358" s="269"/>
      <c r="T358" s="27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71" t="s">
        <v>131</v>
      </c>
      <c r="AU358" s="271" t="s">
        <v>86</v>
      </c>
      <c r="AV358" s="14" t="s">
        <v>86</v>
      </c>
      <c r="AW358" s="14" t="s">
        <v>32</v>
      </c>
      <c r="AX358" s="14" t="s">
        <v>76</v>
      </c>
      <c r="AY358" s="271" t="s">
        <v>122</v>
      </c>
    </row>
    <row r="359" s="13" customFormat="1">
      <c r="A359" s="13"/>
      <c r="B359" s="250"/>
      <c r="C359" s="251"/>
      <c r="D359" s="252" t="s">
        <v>131</v>
      </c>
      <c r="E359" s="253" t="s">
        <v>1</v>
      </c>
      <c r="F359" s="254" t="s">
        <v>559</v>
      </c>
      <c r="G359" s="251"/>
      <c r="H359" s="253" t="s">
        <v>1</v>
      </c>
      <c r="I359" s="255"/>
      <c r="J359" s="251"/>
      <c r="K359" s="251"/>
      <c r="L359" s="256"/>
      <c r="M359" s="257"/>
      <c r="N359" s="258"/>
      <c r="O359" s="258"/>
      <c r="P359" s="258"/>
      <c r="Q359" s="258"/>
      <c r="R359" s="258"/>
      <c r="S359" s="258"/>
      <c r="T359" s="25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0" t="s">
        <v>131</v>
      </c>
      <c r="AU359" s="260" t="s">
        <v>86</v>
      </c>
      <c r="AV359" s="13" t="s">
        <v>84</v>
      </c>
      <c r="AW359" s="13" t="s">
        <v>32</v>
      </c>
      <c r="AX359" s="13" t="s">
        <v>76</v>
      </c>
      <c r="AY359" s="260" t="s">
        <v>122</v>
      </c>
    </row>
    <row r="360" s="14" customFormat="1">
      <c r="A360" s="14"/>
      <c r="B360" s="261"/>
      <c r="C360" s="262"/>
      <c r="D360" s="252" t="s">
        <v>131</v>
      </c>
      <c r="E360" s="263" t="s">
        <v>1</v>
      </c>
      <c r="F360" s="264" t="s">
        <v>560</v>
      </c>
      <c r="G360" s="262"/>
      <c r="H360" s="265">
        <v>46.75</v>
      </c>
      <c r="I360" s="266"/>
      <c r="J360" s="262"/>
      <c r="K360" s="262"/>
      <c r="L360" s="267"/>
      <c r="M360" s="268"/>
      <c r="N360" s="269"/>
      <c r="O360" s="269"/>
      <c r="P360" s="269"/>
      <c r="Q360" s="269"/>
      <c r="R360" s="269"/>
      <c r="S360" s="269"/>
      <c r="T360" s="27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71" t="s">
        <v>131</v>
      </c>
      <c r="AU360" s="271" t="s">
        <v>86</v>
      </c>
      <c r="AV360" s="14" t="s">
        <v>86</v>
      </c>
      <c r="AW360" s="14" t="s">
        <v>32</v>
      </c>
      <c r="AX360" s="14" t="s">
        <v>76</v>
      </c>
      <c r="AY360" s="271" t="s">
        <v>122</v>
      </c>
    </row>
    <row r="361" s="13" customFormat="1">
      <c r="A361" s="13"/>
      <c r="B361" s="250"/>
      <c r="C361" s="251"/>
      <c r="D361" s="252" t="s">
        <v>131</v>
      </c>
      <c r="E361" s="253" t="s">
        <v>1</v>
      </c>
      <c r="F361" s="254" t="s">
        <v>561</v>
      </c>
      <c r="G361" s="251"/>
      <c r="H361" s="253" t="s">
        <v>1</v>
      </c>
      <c r="I361" s="255"/>
      <c r="J361" s="251"/>
      <c r="K361" s="251"/>
      <c r="L361" s="256"/>
      <c r="M361" s="257"/>
      <c r="N361" s="258"/>
      <c r="O361" s="258"/>
      <c r="P361" s="258"/>
      <c r="Q361" s="258"/>
      <c r="R361" s="258"/>
      <c r="S361" s="258"/>
      <c r="T361" s="25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0" t="s">
        <v>131</v>
      </c>
      <c r="AU361" s="260" t="s">
        <v>86</v>
      </c>
      <c r="AV361" s="13" t="s">
        <v>84</v>
      </c>
      <c r="AW361" s="13" t="s">
        <v>32</v>
      </c>
      <c r="AX361" s="13" t="s">
        <v>76</v>
      </c>
      <c r="AY361" s="260" t="s">
        <v>122</v>
      </c>
    </row>
    <row r="362" s="14" customFormat="1">
      <c r="A362" s="14"/>
      <c r="B362" s="261"/>
      <c r="C362" s="262"/>
      <c r="D362" s="252" t="s">
        <v>131</v>
      </c>
      <c r="E362" s="263" t="s">
        <v>1</v>
      </c>
      <c r="F362" s="264" t="s">
        <v>562</v>
      </c>
      <c r="G362" s="262"/>
      <c r="H362" s="265">
        <v>14.85</v>
      </c>
      <c r="I362" s="266"/>
      <c r="J362" s="262"/>
      <c r="K362" s="262"/>
      <c r="L362" s="267"/>
      <c r="M362" s="268"/>
      <c r="N362" s="269"/>
      <c r="O362" s="269"/>
      <c r="P362" s="269"/>
      <c r="Q362" s="269"/>
      <c r="R362" s="269"/>
      <c r="S362" s="269"/>
      <c r="T362" s="27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71" t="s">
        <v>131</v>
      </c>
      <c r="AU362" s="271" t="s">
        <v>86</v>
      </c>
      <c r="AV362" s="14" t="s">
        <v>86</v>
      </c>
      <c r="AW362" s="14" t="s">
        <v>32</v>
      </c>
      <c r="AX362" s="14" t="s">
        <v>76</v>
      </c>
      <c r="AY362" s="271" t="s">
        <v>122</v>
      </c>
    </row>
    <row r="363" s="15" customFormat="1">
      <c r="A363" s="15"/>
      <c r="B363" s="275"/>
      <c r="C363" s="276"/>
      <c r="D363" s="252" t="s">
        <v>131</v>
      </c>
      <c r="E363" s="277" t="s">
        <v>1</v>
      </c>
      <c r="F363" s="278" t="s">
        <v>215</v>
      </c>
      <c r="G363" s="276"/>
      <c r="H363" s="279">
        <v>77</v>
      </c>
      <c r="I363" s="280"/>
      <c r="J363" s="276"/>
      <c r="K363" s="276"/>
      <c r="L363" s="281"/>
      <c r="M363" s="282"/>
      <c r="N363" s="283"/>
      <c r="O363" s="283"/>
      <c r="P363" s="283"/>
      <c r="Q363" s="283"/>
      <c r="R363" s="283"/>
      <c r="S363" s="283"/>
      <c r="T363" s="284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85" t="s">
        <v>131</v>
      </c>
      <c r="AU363" s="285" t="s">
        <v>86</v>
      </c>
      <c r="AV363" s="15" t="s">
        <v>147</v>
      </c>
      <c r="AW363" s="15" t="s">
        <v>32</v>
      </c>
      <c r="AX363" s="15" t="s">
        <v>84</v>
      </c>
      <c r="AY363" s="285" t="s">
        <v>122</v>
      </c>
    </row>
    <row r="364" s="12" customFormat="1" ht="22.8" customHeight="1">
      <c r="A364" s="12"/>
      <c r="B364" s="220"/>
      <c r="C364" s="221"/>
      <c r="D364" s="222" t="s">
        <v>75</v>
      </c>
      <c r="E364" s="234" t="s">
        <v>576</v>
      </c>
      <c r="F364" s="234" t="s">
        <v>577</v>
      </c>
      <c r="G364" s="221"/>
      <c r="H364" s="221"/>
      <c r="I364" s="224"/>
      <c r="J364" s="235">
        <f>BK364</f>
        <v>0</v>
      </c>
      <c r="K364" s="221"/>
      <c r="L364" s="226"/>
      <c r="M364" s="227"/>
      <c r="N364" s="228"/>
      <c r="O364" s="228"/>
      <c r="P364" s="229">
        <f>SUM(P365:P366)</f>
        <v>0</v>
      </c>
      <c r="Q364" s="228"/>
      <c r="R364" s="229">
        <f>SUM(R365:R366)</f>
        <v>0</v>
      </c>
      <c r="S364" s="228"/>
      <c r="T364" s="230">
        <f>SUM(T365:T366)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31" t="s">
        <v>84</v>
      </c>
      <c r="AT364" s="232" t="s">
        <v>75</v>
      </c>
      <c r="AU364" s="232" t="s">
        <v>84</v>
      </c>
      <c r="AY364" s="231" t="s">
        <v>122</v>
      </c>
      <c r="BK364" s="233">
        <f>SUM(BK365:BK366)</f>
        <v>0</v>
      </c>
    </row>
    <row r="365" s="2" customFormat="1" ht="37.8" customHeight="1">
      <c r="A365" s="38"/>
      <c r="B365" s="39"/>
      <c r="C365" s="236" t="s">
        <v>578</v>
      </c>
      <c r="D365" s="236" t="s">
        <v>125</v>
      </c>
      <c r="E365" s="237" t="s">
        <v>579</v>
      </c>
      <c r="F365" s="238" t="s">
        <v>580</v>
      </c>
      <c r="G365" s="239" t="s">
        <v>242</v>
      </c>
      <c r="H365" s="240">
        <v>102.833</v>
      </c>
      <c r="I365" s="241"/>
      <c r="J365" s="242">
        <f>ROUND(I365*H365,2)</f>
        <v>0</v>
      </c>
      <c r="K365" s="243"/>
      <c r="L365" s="44"/>
      <c r="M365" s="244" t="s">
        <v>1</v>
      </c>
      <c r="N365" s="245" t="s">
        <v>41</v>
      </c>
      <c r="O365" s="91"/>
      <c r="P365" s="246">
        <f>O365*H365</f>
        <v>0</v>
      </c>
      <c r="Q365" s="246">
        <v>0</v>
      </c>
      <c r="R365" s="246">
        <f>Q365*H365</f>
        <v>0</v>
      </c>
      <c r="S365" s="246">
        <v>0</v>
      </c>
      <c r="T365" s="247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48" t="s">
        <v>147</v>
      </c>
      <c r="AT365" s="248" t="s">
        <v>125</v>
      </c>
      <c r="AU365" s="248" t="s">
        <v>86</v>
      </c>
      <c r="AY365" s="17" t="s">
        <v>122</v>
      </c>
      <c r="BE365" s="249">
        <f>IF(N365="základní",J365,0)</f>
        <v>0</v>
      </c>
      <c r="BF365" s="249">
        <f>IF(N365="snížená",J365,0)</f>
        <v>0</v>
      </c>
      <c r="BG365" s="249">
        <f>IF(N365="zákl. přenesená",J365,0)</f>
        <v>0</v>
      </c>
      <c r="BH365" s="249">
        <f>IF(N365="sníž. přenesená",J365,0)</f>
        <v>0</v>
      </c>
      <c r="BI365" s="249">
        <f>IF(N365="nulová",J365,0)</f>
        <v>0</v>
      </c>
      <c r="BJ365" s="17" t="s">
        <v>84</v>
      </c>
      <c r="BK365" s="249">
        <f>ROUND(I365*H365,2)</f>
        <v>0</v>
      </c>
      <c r="BL365" s="17" t="s">
        <v>147</v>
      </c>
      <c r="BM365" s="248" t="s">
        <v>581</v>
      </c>
    </row>
    <row r="366" s="2" customFormat="1" ht="37.8" customHeight="1">
      <c r="A366" s="38"/>
      <c r="B366" s="39"/>
      <c r="C366" s="236" t="s">
        <v>582</v>
      </c>
      <c r="D366" s="236" t="s">
        <v>125</v>
      </c>
      <c r="E366" s="237" t="s">
        <v>583</v>
      </c>
      <c r="F366" s="238" t="s">
        <v>584</v>
      </c>
      <c r="G366" s="239" t="s">
        <v>242</v>
      </c>
      <c r="H366" s="240">
        <v>102.833</v>
      </c>
      <c r="I366" s="241"/>
      <c r="J366" s="242">
        <f>ROUND(I366*H366,2)</f>
        <v>0</v>
      </c>
      <c r="K366" s="243"/>
      <c r="L366" s="44"/>
      <c r="M366" s="297" t="s">
        <v>1</v>
      </c>
      <c r="N366" s="298" t="s">
        <v>41</v>
      </c>
      <c r="O366" s="299"/>
      <c r="P366" s="300">
        <f>O366*H366</f>
        <v>0</v>
      </c>
      <c r="Q366" s="300">
        <v>0</v>
      </c>
      <c r="R366" s="300">
        <f>Q366*H366</f>
        <v>0</v>
      </c>
      <c r="S366" s="300">
        <v>0</v>
      </c>
      <c r="T366" s="301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48" t="s">
        <v>147</v>
      </c>
      <c r="AT366" s="248" t="s">
        <v>125</v>
      </c>
      <c r="AU366" s="248" t="s">
        <v>86</v>
      </c>
      <c r="AY366" s="17" t="s">
        <v>122</v>
      </c>
      <c r="BE366" s="249">
        <f>IF(N366="základní",J366,0)</f>
        <v>0</v>
      </c>
      <c r="BF366" s="249">
        <f>IF(N366="snížená",J366,0)</f>
        <v>0</v>
      </c>
      <c r="BG366" s="249">
        <f>IF(N366="zákl. přenesená",J366,0)</f>
        <v>0</v>
      </c>
      <c r="BH366" s="249">
        <f>IF(N366="sníž. přenesená",J366,0)</f>
        <v>0</v>
      </c>
      <c r="BI366" s="249">
        <f>IF(N366="nulová",J366,0)</f>
        <v>0</v>
      </c>
      <c r="BJ366" s="17" t="s">
        <v>84</v>
      </c>
      <c r="BK366" s="249">
        <f>ROUND(I366*H366,2)</f>
        <v>0</v>
      </c>
      <c r="BL366" s="17" t="s">
        <v>147</v>
      </c>
      <c r="BM366" s="248" t="s">
        <v>585</v>
      </c>
    </row>
    <row r="367" s="2" customFormat="1" ht="6.96" customHeight="1">
      <c r="A367" s="38"/>
      <c r="B367" s="66"/>
      <c r="C367" s="67"/>
      <c r="D367" s="67"/>
      <c r="E367" s="67"/>
      <c r="F367" s="67"/>
      <c r="G367" s="67"/>
      <c r="H367" s="67"/>
      <c r="I367" s="183"/>
      <c r="J367" s="67"/>
      <c r="K367" s="67"/>
      <c r="L367" s="44"/>
      <c r="M367" s="38"/>
      <c r="O367" s="38"/>
      <c r="P367" s="38"/>
      <c r="Q367" s="38"/>
      <c r="R367" s="38"/>
      <c r="S367" s="38"/>
      <c r="T367" s="38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</row>
  </sheetData>
  <sheetProtection sheet="1" autoFilter="0" formatColumns="0" formatRows="0" objects="1" scenarios="1" spinCount="100000" saltValue="FhUCjE+wsWH0PDCgXy0xff3PPs8qzlx0VxfbVVJyY0mZLBx+Q9oz2HG0tgSiDbKDbspouGNc0TmR9wg65YOGkA==" hashValue="cF5gZ98cwpEoSVLGTW2dJTy5u7cHdpW5aEqEcyEGDxr7p9rYKYHhZx5iTZqicovmmS3gfPp/pyFszYR6kjqsQw==" algorithmName="SHA-512" password="CC35"/>
  <autoFilter ref="C126:K36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93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Otrokovice-úprava parkovacích stání v ulici Na Uličce-2.etapa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586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13. 9. 2020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ROUND((SUM(BE124:BE231)),  2)</f>
        <v>0</v>
      </c>
      <c r="G33" s="38"/>
      <c r="H33" s="38"/>
      <c r="I33" s="162">
        <v>0.20999999999999999</v>
      </c>
      <c r="J33" s="161">
        <f>ROUND(((SUM(BE124:BE231))*I33),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ROUND((SUM(BF124:BF231)),  2)</f>
        <v>0</v>
      </c>
      <c r="G34" s="38"/>
      <c r="H34" s="38"/>
      <c r="I34" s="162">
        <v>0.14999999999999999</v>
      </c>
      <c r="J34" s="161">
        <f>ROUND(((SUM(BF124:BF231))*I34),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ROUND((SUM(BG124:BG231)),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ROUND((SUM(BH124:BH231)),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ROUND((SUM(BI124:BI231)),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Otrokovice-úprava parkovacích stání v ulici Na Uličce-2.etapa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102.2 - Komunikace pěší-2.etapa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Otrokovice-centrální část</v>
      </c>
      <c r="G89" s="40"/>
      <c r="H89" s="40"/>
      <c r="I89" s="147" t="s">
        <v>22</v>
      </c>
      <c r="J89" s="79" t="str">
        <f>IF(J12="","",J12)</f>
        <v>13. 9. 2020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147" t="s">
        <v>30</v>
      </c>
      <c r="J91" s="36" t="str">
        <f>E21</f>
        <v>M.Sedlářová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Ing.L.Alster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97</v>
      </c>
      <c r="D94" s="189"/>
      <c r="E94" s="189"/>
      <c r="F94" s="189"/>
      <c r="G94" s="189"/>
      <c r="H94" s="189"/>
      <c r="I94" s="190"/>
      <c r="J94" s="191" t="s">
        <v>98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99</v>
      </c>
      <c r="D96" s="40"/>
      <c r="E96" s="40"/>
      <c r="F96" s="40"/>
      <c r="G96" s="40"/>
      <c r="H96" s="40"/>
      <c r="I96" s="144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93"/>
      <c r="C97" s="194"/>
      <c r="D97" s="195" t="s">
        <v>190</v>
      </c>
      <c r="E97" s="196"/>
      <c r="F97" s="196"/>
      <c r="G97" s="196"/>
      <c r="H97" s="196"/>
      <c r="I97" s="197"/>
      <c r="J97" s="198">
        <f>J125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191</v>
      </c>
      <c r="E98" s="203"/>
      <c r="F98" s="203"/>
      <c r="G98" s="203"/>
      <c r="H98" s="203"/>
      <c r="I98" s="204"/>
      <c r="J98" s="205">
        <f>J126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193</v>
      </c>
      <c r="E99" s="203"/>
      <c r="F99" s="203"/>
      <c r="G99" s="203"/>
      <c r="H99" s="203"/>
      <c r="I99" s="204"/>
      <c r="J99" s="205">
        <f>J143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195</v>
      </c>
      <c r="E100" s="203"/>
      <c r="F100" s="203"/>
      <c r="G100" s="203"/>
      <c r="H100" s="203"/>
      <c r="I100" s="204"/>
      <c r="J100" s="205">
        <f>J192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197</v>
      </c>
      <c r="E101" s="203"/>
      <c r="F101" s="203"/>
      <c r="G101" s="203"/>
      <c r="H101" s="203"/>
      <c r="I101" s="204"/>
      <c r="J101" s="205">
        <f>J202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587</v>
      </c>
      <c r="E102" s="203"/>
      <c r="F102" s="203"/>
      <c r="G102" s="203"/>
      <c r="H102" s="203"/>
      <c r="I102" s="204"/>
      <c r="J102" s="205">
        <f>J214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198</v>
      </c>
      <c r="E103" s="203"/>
      <c r="F103" s="203"/>
      <c r="G103" s="203"/>
      <c r="H103" s="203"/>
      <c r="I103" s="204"/>
      <c r="J103" s="205">
        <f>J218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200</v>
      </c>
      <c r="E104" s="203"/>
      <c r="F104" s="203"/>
      <c r="G104" s="203"/>
      <c r="H104" s="203"/>
      <c r="I104" s="204"/>
      <c r="J104" s="205">
        <f>J229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83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86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106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7" t="str">
        <f>E7</f>
        <v>Otrokovice-úprava parkovacích stání v ulici Na Uličce-2.etapa</v>
      </c>
      <c r="F114" s="32"/>
      <c r="G114" s="32"/>
      <c r="H114" s="32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94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102.2 - Komunikace pěší-2.etapa</v>
      </c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Otrokovice-centrální část</v>
      </c>
      <c r="G118" s="40"/>
      <c r="H118" s="40"/>
      <c r="I118" s="147" t="s">
        <v>22</v>
      </c>
      <c r="J118" s="79" t="str">
        <f>IF(J12="","",J12)</f>
        <v>13. 9. 2020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Město Otrokovice</v>
      </c>
      <c r="G120" s="40"/>
      <c r="H120" s="40"/>
      <c r="I120" s="147" t="s">
        <v>30</v>
      </c>
      <c r="J120" s="36" t="str">
        <f>E21</f>
        <v>M.Sedlářová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147" t="s">
        <v>33</v>
      </c>
      <c r="J121" s="36" t="str">
        <f>E24</f>
        <v>Ing.L.Alster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7"/>
      <c r="B123" s="208"/>
      <c r="C123" s="209" t="s">
        <v>107</v>
      </c>
      <c r="D123" s="210" t="s">
        <v>61</v>
      </c>
      <c r="E123" s="210" t="s">
        <v>57</v>
      </c>
      <c r="F123" s="210" t="s">
        <v>58</v>
      </c>
      <c r="G123" s="210" t="s">
        <v>108</v>
      </c>
      <c r="H123" s="210" t="s">
        <v>109</v>
      </c>
      <c r="I123" s="211" t="s">
        <v>110</v>
      </c>
      <c r="J123" s="212" t="s">
        <v>98</v>
      </c>
      <c r="K123" s="213" t="s">
        <v>111</v>
      </c>
      <c r="L123" s="214"/>
      <c r="M123" s="100" t="s">
        <v>1</v>
      </c>
      <c r="N123" s="101" t="s">
        <v>40</v>
      </c>
      <c r="O123" s="101" t="s">
        <v>112</v>
      </c>
      <c r="P123" s="101" t="s">
        <v>113</v>
      </c>
      <c r="Q123" s="101" t="s">
        <v>114</v>
      </c>
      <c r="R123" s="101" t="s">
        <v>115</v>
      </c>
      <c r="S123" s="101" t="s">
        <v>116</v>
      </c>
      <c r="T123" s="102" t="s">
        <v>117</v>
      </c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/>
    </row>
    <row r="124" s="2" customFormat="1" ht="22.8" customHeight="1">
      <c r="A124" s="38"/>
      <c r="B124" s="39"/>
      <c r="C124" s="107" t="s">
        <v>118</v>
      </c>
      <c r="D124" s="40"/>
      <c r="E124" s="40"/>
      <c r="F124" s="40"/>
      <c r="G124" s="40"/>
      <c r="H124" s="40"/>
      <c r="I124" s="144"/>
      <c r="J124" s="215">
        <f>BK124</f>
        <v>0</v>
      </c>
      <c r="K124" s="40"/>
      <c r="L124" s="44"/>
      <c r="M124" s="103"/>
      <c r="N124" s="216"/>
      <c r="O124" s="104"/>
      <c r="P124" s="217">
        <f>P125</f>
        <v>0</v>
      </c>
      <c r="Q124" s="104"/>
      <c r="R124" s="217">
        <f>R125</f>
        <v>146.10240931999999</v>
      </c>
      <c r="S124" s="104"/>
      <c r="T124" s="218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100</v>
      </c>
      <c r="BK124" s="219">
        <f>BK125</f>
        <v>0</v>
      </c>
    </row>
    <row r="125" s="12" customFormat="1" ht="25.92" customHeight="1">
      <c r="A125" s="12"/>
      <c r="B125" s="220"/>
      <c r="C125" s="221"/>
      <c r="D125" s="222" t="s">
        <v>75</v>
      </c>
      <c r="E125" s="223" t="s">
        <v>201</v>
      </c>
      <c r="F125" s="223" t="s">
        <v>202</v>
      </c>
      <c r="G125" s="221"/>
      <c r="H125" s="221"/>
      <c r="I125" s="224"/>
      <c r="J125" s="225">
        <f>BK125</f>
        <v>0</v>
      </c>
      <c r="K125" s="221"/>
      <c r="L125" s="226"/>
      <c r="M125" s="227"/>
      <c r="N125" s="228"/>
      <c r="O125" s="228"/>
      <c r="P125" s="229">
        <f>P126+P143+P192+P202+P214+P218+P229</f>
        <v>0</v>
      </c>
      <c r="Q125" s="228"/>
      <c r="R125" s="229">
        <f>R126+R143+R192+R202+R214+R218+R229</f>
        <v>146.10240931999999</v>
      </c>
      <c r="S125" s="228"/>
      <c r="T125" s="230">
        <f>T126+T143+T192+T202+T214+T218+T229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84</v>
      </c>
      <c r="AT125" s="232" t="s">
        <v>75</v>
      </c>
      <c r="AU125" s="232" t="s">
        <v>76</v>
      </c>
      <c r="AY125" s="231" t="s">
        <v>122</v>
      </c>
      <c r="BK125" s="233">
        <f>BK126+BK143+BK192+BK202+BK214+BK218+BK229</f>
        <v>0</v>
      </c>
    </row>
    <row r="126" s="12" customFormat="1" ht="22.8" customHeight="1">
      <c r="A126" s="12"/>
      <c r="B126" s="220"/>
      <c r="C126" s="221"/>
      <c r="D126" s="222" t="s">
        <v>75</v>
      </c>
      <c r="E126" s="234" t="s">
        <v>84</v>
      </c>
      <c r="F126" s="234" t="s">
        <v>203</v>
      </c>
      <c r="G126" s="221"/>
      <c r="H126" s="221"/>
      <c r="I126" s="224"/>
      <c r="J126" s="235">
        <f>BK126</f>
        <v>0</v>
      </c>
      <c r="K126" s="221"/>
      <c r="L126" s="226"/>
      <c r="M126" s="227"/>
      <c r="N126" s="228"/>
      <c r="O126" s="228"/>
      <c r="P126" s="229">
        <f>SUM(P127:P142)</f>
        <v>0</v>
      </c>
      <c r="Q126" s="228"/>
      <c r="R126" s="229">
        <f>SUM(R127:R142)</f>
        <v>0</v>
      </c>
      <c r="S126" s="228"/>
      <c r="T126" s="230">
        <f>SUM(T127:T142)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84</v>
      </c>
      <c r="AT126" s="232" t="s">
        <v>75</v>
      </c>
      <c r="AU126" s="232" t="s">
        <v>84</v>
      </c>
      <c r="AY126" s="231" t="s">
        <v>122</v>
      </c>
      <c r="BK126" s="233">
        <f>SUM(BK127:BK142)</f>
        <v>0</v>
      </c>
    </row>
    <row r="127" s="2" customFormat="1" ht="24.15" customHeight="1">
      <c r="A127" s="38"/>
      <c r="B127" s="39"/>
      <c r="C127" s="236" t="s">
        <v>84</v>
      </c>
      <c r="D127" s="236" t="s">
        <v>125</v>
      </c>
      <c r="E127" s="237" t="s">
        <v>204</v>
      </c>
      <c r="F127" s="238" t="s">
        <v>205</v>
      </c>
      <c r="G127" s="239" t="s">
        <v>206</v>
      </c>
      <c r="H127" s="240">
        <v>56.700000000000003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41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147</v>
      </c>
      <c r="AT127" s="248" t="s">
        <v>125</v>
      </c>
      <c r="AU127" s="248" t="s">
        <v>86</v>
      </c>
      <c r="AY127" s="17" t="s">
        <v>122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84</v>
      </c>
      <c r="BK127" s="249">
        <f>ROUND(I127*H127,2)</f>
        <v>0</v>
      </c>
      <c r="BL127" s="17" t="s">
        <v>147</v>
      </c>
      <c r="BM127" s="248" t="s">
        <v>588</v>
      </c>
    </row>
    <row r="128" s="14" customFormat="1">
      <c r="A128" s="14"/>
      <c r="B128" s="261"/>
      <c r="C128" s="262"/>
      <c r="D128" s="252" t="s">
        <v>131</v>
      </c>
      <c r="E128" s="263" t="s">
        <v>1</v>
      </c>
      <c r="F128" s="264" t="s">
        <v>589</v>
      </c>
      <c r="G128" s="262"/>
      <c r="H128" s="265">
        <v>79.200000000000003</v>
      </c>
      <c r="I128" s="266"/>
      <c r="J128" s="262"/>
      <c r="K128" s="262"/>
      <c r="L128" s="267"/>
      <c r="M128" s="268"/>
      <c r="N128" s="269"/>
      <c r="O128" s="269"/>
      <c r="P128" s="269"/>
      <c r="Q128" s="269"/>
      <c r="R128" s="269"/>
      <c r="S128" s="269"/>
      <c r="T128" s="27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1" t="s">
        <v>131</v>
      </c>
      <c r="AU128" s="271" t="s">
        <v>86</v>
      </c>
      <c r="AV128" s="14" t="s">
        <v>86</v>
      </c>
      <c r="AW128" s="14" t="s">
        <v>32</v>
      </c>
      <c r="AX128" s="14" t="s">
        <v>76</v>
      </c>
      <c r="AY128" s="271" t="s">
        <v>122</v>
      </c>
    </row>
    <row r="129" s="13" customFormat="1">
      <c r="A129" s="13"/>
      <c r="B129" s="250"/>
      <c r="C129" s="251"/>
      <c r="D129" s="252" t="s">
        <v>131</v>
      </c>
      <c r="E129" s="253" t="s">
        <v>1</v>
      </c>
      <c r="F129" s="254" t="s">
        <v>590</v>
      </c>
      <c r="G129" s="251"/>
      <c r="H129" s="253" t="s">
        <v>1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0" t="s">
        <v>131</v>
      </c>
      <c r="AU129" s="260" t="s">
        <v>86</v>
      </c>
      <c r="AV129" s="13" t="s">
        <v>84</v>
      </c>
      <c r="AW129" s="13" t="s">
        <v>32</v>
      </c>
      <c r="AX129" s="13" t="s">
        <v>76</v>
      </c>
      <c r="AY129" s="260" t="s">
        <v>122</v>
      </c>
    </row>
    <row r="130" s="14" customFormat="1">
      <c r="A130" s="14"/>
      <c r="B130" s="261"/>
      <c r="C130" s="262"/>
      <c r="D130" s="252" t="s">
        <v>131</v>
      </c>
      <c r="E130" s="263" t="s">
        <v>1</v>
      </c>
      <c r="F130" s="264" t="s">
        <v>591</v>
      </c>
      <c r="G130" s="262"/>
      <c r="H130" s="265">
        <v>-22.5</v>
      </c>
      <c r="I130" s="266"/>
      <c r="J130" s="262"/>
      <c r="K130" s="262"/>
      <c r="L130" s="267"/>
      <c r="M130" s="268"/>
      <c r="N130" s="269"/>
      <c r="O130" s="269"/>
      <c r="P130" s="269"/>
      <c r="Q130" s="269"/>
      <c r="R130" s="269"/>
      <c r="S130" s="269"/>
      <c r="T130" s="27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1" t="s">
        <v>131</v>
      </c>
      <c r="AU130" s="271" t="s">
        <v>86</v>
      </c>
      <c r="AV130" s="14" t="s">
        <v>86</v>
      </c>
      <c r="AW130" s="14" t="s">
        <v>32</v>
      </c>
      <c r="AX130" s="14" t="s">
        <v>76</v>
      </c>
      <c r="AY130" s="271" t="s">
        <v>122</v>
      </c>
    </row>
    <row r="131" s="15" customFormat="1">
      <c r="A131" s="15"/>
      <c r="B131" s="275"/>
      <c r="C131" s="276"/>
      <c r="D131" s="252" t="s">
        <v>131</v>
      </c>
      <c r="E131" s="277" t="s">
        <v>1</v>
      </c>
      <c r="F131" s="278" t="s">
        <v>215</v>
      </c>
      <c r="G131" s="276"/>
      <c r="H131" s="279">
        <v>56.700000000000003</v>
      </c>
      <c r="I131" s="280"/>
      <c r="J131" s="276"/>
      <c r="K131" s="276"/>
      <c r="L131" s="281"/>
      <c r="M131" s="282"/>
      <c r="N131" s="283"/>
      <c r="O131" s="283"/>
      <c r="P131" s="283"/>
      <c r="Q131" s="283"/>
      <c r="R131" s="283"/>
      <c r="S131" s="283"/>
      <c r="T131" s="28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5" t="s">
        <v>131</v>
      </c>
      <c r="AU131" s="285" t="s">
        <v>86</v>
      </c>
      <c r="AV131" s="15" t="s">
        <v>147</v>
      </c>
      <c r="AW131" s="15" t="s">
        <v>32</v>
      </c>
      <c r="AX131" s="15" t="s">
        <v>84</v>
      </c>
      <c r="AY131" s="285" t="s">
        <v>122</v>
      </c>
    </row>
    <row r="132" s="2" customFormat="1" ht="37.8" customHeight="1">
      <c r="A132" s="38"/>
      <c r="B132" s="39"/>
      <c r="C132" s="236" t="s">
        <v>86</v>
      </c>
      <c r="D132" s="236" t="s">
        <v>125</v>
      </c>
      <c r="E132" s="237" t="s">
        <v>228</v>
      </c>
      <c r="F132" s="238" t="s">
        <v>229</v>
      </c>
      <c r="G132" s="239" t="s">
        <v>206</v>
      </c>
      <c r="H132" s="240">
        <v>56.700000000000003</v>
      </c>
      <c r="I132" s="241"/>
      <c r="J132" s="242">
        <f>ROUND(I132*H132,2)</f>
        <v>0</v>
      </c>
      <c r="K132" s="243"/>
      <c r="L132" s="44"/>
      <c r="M132" s="244" t="s">
        <v>1</v>
      </c>
      <c r="N132" s="245" t="s">
        <v>41</v>
      </c>
      <c r="O132" s="91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8" t="s">
        <v>147</v>
      </c>
      <c r="AT132" s="248" t="s">
        <v>125</v>
      </c>
      <c r="AU132" s="248" t="s">
        <v>86</v>
      </c>
      <c r="AY132" s="17" t="s">
        <v>122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84</v>
      </c>
      <c r="BK132" s="249">
        <f>ROUND(I132*H132,2)</f>
        <v>0</v>
      </c>
      <c r="BL132" s="17" t="s">
        <v>147</v>
      </c>
      <c r="BM132" s="248" t="s">
        <v>592</v>
      </c>
    </row>
    <row r="133" s="14" customFormat="1">
      <c r="A133" s="14"/>
      <c r="B133" s="261"/>
      <c r="C133" s="262"/>
      <c r="D133" s="252" t="s">
        <v>131</v>
      </c>
      <c r="E133" s="263" t="s">
        <v>1</v>
      </c>
      <c r="F133" s="264" t="s">
        <v>593</v>
      </c>
      <c r="G133" s="262"/>
      <c r="H133" s="265">
        <v>56.700000000000003</v>
      </c>
      <c r="I133" s="266"/>
      <c r="J133" s="262"/>
      <c r="K133" s="262"/>
      <c r="L133" s="267"/>
      <c r="M133" s="268"/>
      <c r="N133" s="269"/>
      <c r="O133" s="269"/>
      <c r="P133" s="269"/>
      <c r="Q133" s="269"/>
      <c r="R133" s="269"/>
      <c r="S133" s="269"/>
      <c r="T133" s="27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1" t="s">
        <v>131</v>
      </c>
      <c r="AU133" s="271" t="s">
        <v>86</v>
      </c>
      <c r="AV133" s="14" t="s">
        <v>86</v>
      </c>
      <c r="AW133" s="14" t="s">
        <v>32</v>
      </c>
      <c r="AX133" s="14" t="s">
        <v>84</v>
      </c>
      <c r="AY133" s="271" t="s">
        <v>122</v>
      </c>
    </row>
    <row r="134" s="2" customFormat="1" ht="62.7" customHeight="1">
      <c r="A134" s="38"/>
      <c r="B134" s="39"/>
      <c r="C134" s="236" t="s">
        <v>141</v>
      </c>
      <c r="D134" s="236" t="s">
        <v>125</v>
      </c>
      <c r="E134" s="237" t="s">
        <v>232</v>
      </c>
      <c r="F134" s="238" t="s">
        <v>233</v>
      </c>
      <c r="G134" s="239" t="s">
        <v>206</v>
      </c>
      <c r="H134" s="240">
        <v>56.700000000000003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41</v>
      </c>
      <c r="O134" s="91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147</v>
      </c>
      <c r="AT134" s="248" t="s">
        <v>125</v>
      </c>
      <c r="AU134" s="248" t="s">
        <v>86</v>
      </c>
      <c r="AY134" s="17" t="s">
        <v>122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84</v>
      </c>
      <c r="BK134" s="249">
        <f>ROUND(I134*H134,2)</f>
        <v>0</v>
      </c>
      <c r="BL134" s="17" t="s">
        <v>147</v>
      </c>
      <c r="BM134" s="248" t="s">
        <v>594</v>
      </c>
    </row>
    <row r="135" s="14" customFormat="1">
      <c r="A135" s="14"/>
      <c r="B135" s="261"/>
      <c r="C135" s="262"/>
      <c r="D135" s="252" t="s">
        <v>131</v>
      </c>
      <c r="E135" s="263" t="s">
        <v>1</v>
      </c>
      <c r="F135" s="264" t="s">
        <v>593</v>
      </c>
      <c r="G135" s="262"/>
      <c r="H135" s="265">
        <v>56.700000000000003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1" t="s">
        <v>131</v>
      </c>
      <c r="AU135" s="271" t="s">
        <v>86</v>
      </c>
      <c r="AV135" s="14" t="s">
        <v>86</v>
      </c>
      <c r="AW135" s="14" t="s">
        <v>32</v>
      </c>
      <c r="AX135" s="14" t="s">
        <v>84</v>
      </c>
      <c r="AY135" s="271" t="s">
        <v>122</v>
      </c>
    </row>
    <row r="136" s="2" customFormat="1" ht="37.8" customHeight="1">
      <c r="A136" s="38"/>
      <c r="B136" s="39"/>
      <c r="C136" s="236" t="s">
        <v>147</v>
      </c>
      <c r="D136" s="236" t="s">
        <v>125</v>
      </c>
      <c r="E136" s="237" t="s">
        <v>236</v>
      </c>
      <c r="F136" s="238" t="s">
        <v>237</v>
      </c>
      <c r="G136" s="239" t="s">
        <v>206</v>
      </c>
      <c r="H136" s="240">
        <v>56.700000000000003</v>
      </c>
      <c r="I136" s="241"/>
      <c r="J136" s="242">
        <f>ROUND(I136*H136,2)</f>
        <v>0</v>
      </c>
      <c r="K136" s="243"/>
      <c r="L136" s="44"/>
      <c r="M136" s="244" t="s">
        <v>1</v>
      </c>
      <c r="N136" s="245" t="s">
        <v>41</v>
      </c>
      <c r="O136" s="91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147</v>
      </c>
      <c r="AT136" s="248" t="s">
        <v>125</v>
      </c>
      <c r="AU136" s="248" t="s">
        <v>86</v>
      </c>
      <c r="AY136" s="17" t="s">
        <v>122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84</v>
      </c>
      <c r="BK136" s="249">
        <f>ROUND(I136*H136,2)</f>
        <v>0</v>
      </c>
      <c r="BL136" s="17" t="s">
        <v>147</v>
      </c>
      <c r="BM136" s="248" t="s">
        <v>595</v>
      </c>
    </row>
    <row r="137" s="14" customFormat="1">
      <c r="A137" s="14"/>
      <c r="B137" s="261"/>
      <c r="C137" s="262"/>
      <c r="D137" s="252" t="s">
        <v>131</v>
      </c>
      <c r="E137" s="263" t="s">
        <v>1</v>
      </c>
      <c r="F137" s="264" t="s">
        <v>593</v>
      </c>
      <c r="G137" s="262"/>
      <c r="H137" s="265">
        <v>56.700000000000003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1" t="s">
        <v>131</v>
      </c>
      <c r="AU137" s="271" t="s">
        <v>86</v>
      </c>
      <c r="AV137" s="14" t="s">
        <v>86</v>
      </c>
      <c r="AW137" s="14" t="s">
        <v>32</v>
      </c>
      <c r="AX137" s="14" t="s">
        <v>84</v>
      </c>
      <c r="AY137" s="271" t="s">
        <v>122</v>
      </c>
    </row>
    <row r="138" s="2" customFormat="1" ht="37.8" customHeight="1">
      <c r="A138" s="38"/>
      <c r="B138" s="39"/>
      <c r="C138" s="236" t="s">
        <v>121</v>
      </c>
      <c r="D138" s="236" t="s">
        <v>125</v>
      </c>
      <c r="E138" s="237" t="s">
        <v>240</v>
      </c>
      <c r="F138" s="238" t="s">
        <v>241</v>
      </c>
      <c r="G138" s="239" t="s">
        <v>242</v>
      </c>
      <c r="H138" s="240">
        <v>96.390000000000001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41</v>
      </c>
      <c r="O138" s="91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147</v>
      </c>
      <c r="AT138" s="248" t="s">
        <v>125</v>
      </c>
      <c r="AU138" s="248" t="s">
        <v>86</v>
      </c>
      <c r="AY138" s="17" t="s">
        <v>122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84</v>
      </c>
      <c r="BK138" s="249">
        <f>ROUND(I138*H138,2)</f>
        <v>0</v>
      </c>
      <c r="BL138" s="17" t="s">
        <v>147</v>
      </c>
      <c r="BM138" s="248" t="s">
        <v>596</v>
      </c>
    </row>
    <row r="139" s="13" customFormat="1">
      <c r="A139" s="13"/>
      <c r="B139" s="250"/>
      <c r="C139" s="251"/>
      <c r="D139" s="252" t="s">
        <v>131</v>
      </c>
      <c r="E139" s="253" t="s">
        <v>1</v>
      </c>
      <c r="F139" s="254" t="s">
        <v>244</v>
      </c>
      <c r="G139" s="251"/>
      <c r="H139" s="253" t="s">
        <v>1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0" t="s">
        <v>131</v>
      </c>
      <c r="AU139" s="260" t="s">
        <v>86</v>
      </c>
      <c r="AV139" s="13" t="s">
        <v>84</v>
      </c>
      <c r="AW139" s="13" t="s">
        <v>32</v>
      </c>
      <c r="AX139" s="13" t="s">
        <v>76</v>
      </c>
      <c r="AY139" s="260" t="s">
        <v>122</v>
      </c>
    </row>
    <row r="140" s="14" customFormat="1">
      <c r="A140" s="14"/>
      <c r="B140" s="261"/>
      <c r="C140" s="262"/>
      <c r="D140" s="252" t="s">
        <v>131</v>
      </c>
      <c r="E140" s="263" t="s">
        <v>1</v>
      </c>
      <c r="F140" s="264" t="s">
        <v>597</v>
      </c>
      <c r="G140" s="262"/>
      <c r="H140" s="265">
        <v>96.390000000000001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1" t="s">
        <v>131</v>
      </c>
      <c r="AU140" s="271" t="s">
        <v>86</v>
      </c>
      <c r="AV140" s="14" t="s">
        <v>86</v>
      </c>
      <c r="AW140" s="14" t="s">
        <v>32</v>
      </c>
      <c r="AX140" s="14" t="s">
        <v>84</v>
      </c>
      <c r="AY140" s="271" t="s">
        <v>122</v>
      </c>
    </row>
    <row r="141" s="2" customFormat="1" ht="24.15" customHeight="1">
      <c r="A141" s="38"/>
      <c r="B141" s="39"/>
      <c r="C141" s="236" t="s">
        <v>156</v>
      </c>
      <c r="D141" s="236" t="s">
        <v>125</v>
      </c>
      <c r="E141" s="237" t="s">
        <v>256</v>
      </c>
      <c r="F141" s="238" t="s">
        <v>257</v>
      </c>
      <c r="G141" s="239" t="s">
        <v>258</v>
      </c>
      <c r="H141" s="240">
        <v>247.5</v>
      </c>
      <c r="I141" s="241"/>
      <c r="J141" s="242">
        <f>ROUND(I141*H141,2)</f>
        <v>0</v>
      </c>
      <c r="K141" s="243"/>
      <c r="L141" s="44"/>
      <c r="M141" s="244" t="s">
        <v>1</v>
      </c>
      <c r="N141" s="245" t="s">
        <v>41</v>
      </c>
      <c r="O141" s="91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8" t="s">
        <v>147</v>
      </c>
      <c r="AT141" s="248" t="s">
        <v>125</v>
      </c>
      <c r="AU141" s="248" t="s">
        <v>86</v>
      </c>
      <c r="AY141" s="17" t="s">
        <v>122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7" t="s">
        <v>84</v>
      </c>
      <c r="BK141" s="249">
        <f>ROUND(I141*H141,2)</f>
        <v>0</v>
      </c>
      <c r="BL141" s="17" t="s">
        <v>147</v>
      </c>
      <c r="BM141" s="248" t="s">
        <v>598</v>
      </c>
    </row>
    <row r="142" s="14" customFormat="1">
      <c r="A142" s="14"/>
      <c r="B142" s="261"/>
      <c r="C142" s="262"/>
      <c r="D142" s="252" t="s">
        <v>131</v>
      </c>
      <c r="E142" s="263" t="s">
        <v>1</v>
      </c>
      <c r="F142" s="264" t="s">
        <v>599</v>
      </c>
      <c r="G142" s="262"/>
      <c r="H142" s="265">
        <v>247.5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1" t="s">
        <v>131</v>
      </c>
      <c r="AU142" s="271" t="s">
        <v>86</v>
      </c>
      <c r="AV142" s="14" t="s">
        <v>86</v>
      </c>
      <c r="AW142" s="14" t="s">
        <v>32</v>
      </c>
      <c r="AX142" s="14" t="s">
        <v>84</v>
      </c>
      <c r="AY142" s="271" t="s">
        <v>122</v>
      </c>
    </row>
    <row r="143" s="12" customFormat="1" ht="22.8" customHeight="1">
      <c r="A143" s="12"/>
      <c r="B143" s="220"/>
      <c r="C143" s="221"/>
      <c r="D143" s="222" t="s">
        <v>75</v>
      </c>
      <c r="E143" s="234" t="s">
        <v>295</v>
      </c>
      <c r="F143" s="234" t="s">
        <v>356</v>
      </c>
      <c r="G143" s="221"/>
      <c r="H143" s="221"/>
      <c r="I143" s="224"/>
      <c r="J143" s="235">
        <f>BK143</f>
        <v>0</v>
      </c>
      <c r="K143" s="221"/>
      <c r="L143" s="226"/>
      <c r="M143" s="227"/>
      <c r="N143" s="228"/>
      <c r="O143" s="228"/>
      <c r="P143" s="229">
        <f>SUM(P144:P191)</f>
        <v>0</v>
      </c>
      <c r="Q143" s="228"/>
      <c r="R143" s="229">
        <f>SUM(R144:R191)</f>
        <v>47.92952932</v>
      </c>
      <c r="S143" s="228"/>
      <c r="T143" s="230">
        <f>SUM(T144:T191)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1" t="s">
        <v>84</v>
      </c>
      <c r="AT143" s="232" t="s">
        <v>75</v>
      </c>
      <c r="AU143" s="232" t="s">
        <v>84</v>
      </c>
      <c r="AY143" s="231" t="s">
        <v>122</v>
      </c>
      <c r="BK143" s="233">
        <f>SUM(BK144:BK191)</f>
        <v>0</v>
      </c>
    </row>
    <row r="144" s="2" customFormat="1" ht="49.05" customHeight="1">
      <c r="A144" s="38"/>
      <c r="B144" s="39"/>
      <c r="C144" s="236" t="s">
        <v>162</v>
      </c>
      <c r="D144" s="236" t="s">
        <v>125</v>
      </c>
      <c r="E144" s="237" t="s">
        <v>600</v>
      </c>
      <c r="F144" s="238" t="s">
        <v>601</v>
      </c>
      <c r="G144" s="239" t="s">
        <v>258</v>
      </c>
      <c r="H144" s="240">
        <v>170</v>
      </c>
      <c r="I144" s="241"/>
      <c r="J144" s="242">
        <f>ROUND(I144*H144,2)</f>
        <v>0</v>
      </c>
      <c r="K144" s="243"/>
      <c r="L144" s="44"/>
      <c r="M144" s="244" t="s">
        <v>1</v>
      </c>
      <c r="N144" s="245" t="s">
        <v>41</v>
      </c>
      <c r="O144" s="91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147</v>
      </c>
      <c r="AT144" s="248" t="s">
        <v>125</v>
      </c>
      <c r="AU144" s="248" t="s">
        <v>86</v>
      </c>
      <c r="AY144" s="17" t="s">
        <v>122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84</v>
      </c>
      <c r="BK144" s="249">
        <f>ROUND(I144*H144,2)</f>
        <v>0</v>
      </c>
      <c r="BL144" s="17" t="s">
        <v>147</v>
      </c>
      <c r="BM144" s="248" t="s">
        <v>602</v>
      </c>
    </row>
    <row r="145" s="14" customFormat="1">
      <c r="A145" s="14"/>
      <c r="B145" s="261"/>
      <c r="C145" s="262"/>
      <c r="D145" s="252" t="s">
        <v>131</v>
      </c>
      <c r="E145" s="263" t="s">
        <v>1</v>
      </c>
      <c r="F145" s="264" t="s">
        <v>603</v>
      </c>
      <c r="G145" s="262"/>
      <c r="H145" s="265">
        <v>170</v>
      </c>
      <c r="I145" s="266"/>
      <c r="J145" s="262"/>
      <c r="K145" s="262"/>
      <c r="L145" s="267"/>
      <c r="M145" s="268"/>
      <c r="N145" s="269"/>
      <c r="O145" s="269"/>
      <c r="P145" s="269"/>
      <c r="Q145" s="269"/>
      <c r="R145" s="269"/>
      <c r="S145" s="269"/>
      <c r="T145" s="27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1" t="s">
        <v>131</v>
      </c>
      <c r="AU145" s="271" t="s">
        <v>86</v>
      </c>
      <c r="AV145" s="14" t="s">
        <v>86</v>
      </c>
      <c r="AW145" s="14" t="s">
        <v>32</v>
      </c>
      <c r="AX145" s="14" t="s">
        <v>84</v>
      </c>
      <c r="AY145" s="271" t="s">
        <v>122</v>
      </c>
    </row>
    <row r="146" s="2" customFormat="1" ht="37.8" customHeight="1">
      <c r="A146" s="38"/>
      <c r="B146" s="39"/>
      <c r="C146" s="236" t="s">
        <v>138</v>
      </c>
      <c r="D146" s="236" t="s">
        <v>125</v>
      </c>
      <c r="E146" s="237" t="s">
        <v>604</v>
      </c>
      <c r="F146" s="238" t="s">
        <v>605</v>
      </c>
      <c r="G146" s="239" t="s">
        <v>258</v>
      </c>
      <c r="H146" s="240">
        <v>170</v>
      </c>
      <c r="I146" s="241"/>
      <c r="J146" s="242">
        <f>ROUND(I146*H146,2)</f>
        <v>0</v>
      </c>
      <c r="K146" s="243"/>
      <c r="L146" s="44"/>
      <c r="M146" s="244" t="s">
        <v>1</v>
      </c>
      <c r="N146" s="245" t="s">
        <v>41</v>
      </c>
      <c r="O146" s="91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147</v>
      </c>
      <c r="AT146" s="248" t="s">
        <v>125</v>
      </c>
      <c r="AU146" s="248" t="s">
        <v>86</v>
      </c>
      <c r="AY146" s="17" t="s">
        <v>122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84</v>
      </c>
      <c r="BK146" s="249">
        <f>ROUND(I146*H146,2)</f>
        <v>0</v>
      </c>
      <c r="BL146" s="17" t="s">
        <v>147</v>
      </c>
      <c r="BM146" s="248" t="s">
        <v>606</v>
      </c>
    </row>
    <row r="147" s="14" customFormat="1">
      <c r="A147" s="14"/>
      <c r="B147" s="261"/>
      <c r="C147" s="262"/>
      <c r="D147" s="252" t="s">
        <v>131</v>
      </c>
      <c r="E147" s="263" t="s">
        <v>1</v>
      </c>
      <c r="F147" s="264" t="s">
        <v>603</v>
      </c>
      <c r="G147" s="262"/>
      <c r="H147" s="265">
        <v>170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1" t="s">
        <v>131</v>
      </c>
      <c r="AU147" s="271" t="s">
        <v>86</v>
      </c>
      <c r="AV147" s="14" t="s">
        <v>86</v>
      </c>
      <c r="AW147" s="14" t="s">
        <v>32</v>
      </c>
      <c r="AX147" s="14" t="s">
        <v>84</v>
      </c>
      <c r="AY147" s="271" t="s">
        <v>122</v>
      </c>
    </row>
    <row r="148" s="2" customFormat="1" ht="14.4" customHeight="1">
      <c r="A148" s="38"/>
      <c r="B148" s="39"/>
      <c r="C148" s="286" t="s">
        <v>173</v>
      </c>
      <c r="D148" s="286" t="s">
        <v>250</v>
      </c>
      <c r="E148" s="287" t="s">
        <v>607</v>
      </c>
      <c r="F148" s="288" t="s">
        <v>608</v>
      </c>
      <c r="G148" s="289" t="s">
        <v>242</v>
      </c>
      <c r="H148" s="290">
        <v>47.685000000000002</v>
      </c>
      <c r="I148" s="291"/>
      <c r="J148" s="292">
        <f>ROUND(I148*H148,2)</f>
        <v>0</v>
      </c>
      <c r="K148" s="293"/>
      <c r="L148" s="294"/>
      <c r="M148" s="295" t="s">
        <v>1</v>
      </c>
      <c r="N148" s="296" t="s">
        <v>41</v>
      </c>
      <c r="O148" s="91"/>
      <c r="P148" s="246">
        <f>O148*H148</f>
        <v>0</v>
      </c>
      <c r="Q148" s="246">
        <v>1</v>
      </c>
      <c r="R148" s="246">
        <f>Q148*H148</f>
        <v>47.685000000000002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138</v>
      </c>
      <c r="AT148" s="248" t="s">
        <v>250</v>
      </c>
      <c r="AU148" s="248" t="s">
        <v>86</v>
      </c>
      <c r="AY148" s="17" t="s">
        <v>122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84</v>
      </c>
      <c r="BK148" s="249">
        <f>ROUND(I148*H148,2)</f>
        <v>0</v>
      </c>
      <c r="BL148" s="17" t="s">
        <v>147</v>
      </c>
      <c r="BM148" s="248" t="s">
        <v>609</v>
      </c>
    </row>
    <row r="149" s="14" customFormat="1">
      <c r="A149" s="14"/>
      <c r="B149" s="261"/>
      <c r="C149" s="262"/>
      <c r="D149" s="252" t="s">
        <v>131</v>
      </c>
      <c r="E149" s="263" t="s">
        <v>1</v>
      </c>
      <c r="F149" s="264" t="s">
        <v>610</v>
      </c>
      <c r="G149" s="262"/>
      <c r="H149" s="265">
        <v>43.350000000000001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1" t="s">
        <v>131</v>
      </c>
      <c r="AU149" s="271" t="s">
        <v>86</v>
      </c>
      <c r="AV149" s="14" t="s">
        <v>86</v>
      </c>
      <c r="AW149" s="14" t="s">
        <v>32</v>
      </c>
      <c r="AX149" s="14" t="s">
        <v>84</v>
      </c>
      <c r="AY149" s="271" t="s">
        <v>122</v>
      </c>
    </row>
    <row r="150" s="14" customFormat="1">
      <c r="A150" s="14"/>
      <c r="B150" s="261"/>
      <c r="C150" s="262"/>
      <c r="D150" s="252" t="s">
        <v>131</v>
      </c>
      <c r="E150" s="262"/>
      <c r="F150" s="264" t="s">
        <v>611</v>
      </c>
      <c r="G150" s="262"/>
      <c r="H150" s="265">
        <v>47.685000000000002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1" t="s">
        <v>131</v>
      </c>
      <c r="AU150" s="271" t="s">
        <v>86</v>
      </c>
      <c r="AV150" s="14" t="s">
        <v>86</v>
      </c>
      <c r="AW150" s="14" t="s">
        <v>4</v>
      </c>
      <c r="AX150" s="14" t="s">
        <v>84</v>
      </c>
      <c r="AY150" s="271" t="s">
        <v>122</v>
      </c>
    </row>
    <row r="151" s="2" customFormat="1" ht="37.8" customHeight="1">
      <c r="A151" s="38"/>
      <c r="B151" s="39"/>
      <c r="C151" s="236" t="s">
        <v>181</v>
      </c>
      <c r="D151" s="236" t="s">
        <v>125</v>
      </c>
      <c r="E151" s="237" t="s">
        <v>612</v>
      </c>
      <c r="F151" s="238" t="s">
        <v>613</v>
      </c>
      <c r="G151" s="239" t="s">
        <v>258</v>
      </c>
      <c r="H151" s="240">
        <v>168</v>
      </c>
      <c r="I151" s="241"/>
      <c r="J151" s="242">
        <f>ROUND(I151*H151,2)</f>
        <v>0</v>
      </c>
      <c r="K151" s="243"/>
      <c r="L151" s="44"/>
      <c r="M151" s="244" t="s">
        <v>1</v>
      </c>
      <c r="N151" s="245" t="s">
        <v>41</v>
      </c>
      <c r="O151" s="91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147</v>
      </c>
      <c r="AT151" s="248" t="s">
        <v>125</v>
      </c>
      <c r="AU151" s="248" t="s">
        <v>86</v>
      </c>
      <c r="AY151" s="17" t="s">
        <v>122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84</v>
      </c>
      <c r="BK151" s="249">
        <f>ROUND(I151*H151,2)</f>
        <v>0</v>
      </c>
      <c r="BL151" s="17" t="s">
        <v>147</v>
      </c>
      <c r="BM151" s="248" t="s">
        <v>614</v>
      </c>
    </row>
    <row r="152" s="14" customFormat="1">
      <c r="A152" s="14"/>
      <c r="B152" s="261"/>
      <c r="C152" s="262"/>
      <c r="D152" s="252" t="s">
        <v>131</v>
      </c>
      <c r="E152" s="263" t="s">
        <v>1</v>
      </c>
      <c r="F152" s="264" t="s">
        <v>615</v>
      </c>
      <c r="G152" s="262"/>
      <c r="H152" s="265">
        <v>168</v>
      </c>
      <c r="I152" s="266"/>
      <c r="J152" s="262"/>
      <c r="K152" s="262"/>
      <c r="L152" s="267"/>
      <c r="M152" s="268"/>
      <c r="N152" s="269"/>
      <c r="O152" s="269"/>
      <c r="P152" s="269"/>
      <c r="Q152" s="269"/>
      <c r="R152" s="269"/>
      <c r="S152" s="269"/>
      <c r="T152" s="27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1" t="s">
        <v>131</v>
      </c>
      <c r="AU152" s="271" t="s">
        <v>86</v>
      </c>
      <c r="AV152" s="14" t="s">
        <v>86</v>
      </c>
      <c r="AW152" s="14" t="s">
        <v>32</v>
      </c>
      <c r="AX152" s="14" t="s">
        <v>84</v>
      </c>
      <c r="AY152" s="271" t="s">
        <v>122</v>
      </c>
    </row>
    <row r="153" s="2" customFormat="1" ht="14.4" customHeight="1">
      <c r="A153" s="38"/>
      <c r="B153" s="39"/>
      <c r="C153" s="286" t="s">
        <v>260</v>
      </c>
      <c r="D153" s="286" t="s">
        <v>250</v>
      </c>
      <c r="E153" s="287" t="s">
        <v>616</v>
      </c>
      <c r="F153" s="288" t="s">
        <v>617</v>
      </c>
      <c r="G153" s="289" t="s">
        <v>618</v>
      </c>
      <c r="H153" s="290">
        <v>6.5519999999999996</v>
      </c>
      <c r="I153" s="291"/>
      <c r="J153" s="292">
        <f>ROUND(I153*H153,2)</f>
        <v>0</v>
      </c>
      <c r="K153" s="293"/>
      <c r="L153" s="294"/>
      <c r="M153" s="295" t="s">
        <v>1</v>
      </c>
      <c r="N153" s="296" t="s">
        <v>41</v>
      </c>
      <c r="O153" s="91"/>
      <c r="P153" s="246">
        <f>O153*H153</f>
        <v>0</v>
      </c>
      <c r="Q153" s="246">
        <v>0.001</v>
      </c>
      <c r="R153" s="246">
        <f>Q153*H153</f>
        <v>0.0065519999999999997</v>
      </c>
      <c r="S153" s="246">
        <v>0</v>
      </c>
      <c r="T153" s="24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8" t="s">
        <v>138</v>
      </c>
      <c r="AT153" s="248" t="s">
        <v>250</v>
      </c>
      <c r="AU153" s="248" t="s">
        <v>86</v>
      </c>
      <c r="AY153" s="17" t="s">
        <v>122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84</v>
      </c>
      <c r="BK153" s="249">
        <f>ROUND(I153*H153,2)</f>
        <v>0</v>
      </c>
      <c r="BL153" s="17" t="s">
        <v>147</v>
      </c>
      <c r="BM153" s="248" t="s">
        <v>619</v>
      </c>
    </row>
    <row r="154" s="14" customFormat="1">
      <c r="A154" s="14"/>
      <c r="B154" s="261"/>
      <c r="C154" s="262"/>
      <c r="D154" s="252" t="s">
        <v>131</v>
      </c>
      <c r="E154" s="263" t="s">
        <v>1</v>
      </c>
      <c r="F154" s="264" t="s">
        <v>620</v>
      </c>
      <c r="G154" s="262"/>
      <c r="H154" s="265">
        <v>5.46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1" t="s">
        <v>131</v>
      </c>
      <c r="AU154" s="271" t="s">
        <v>86</v>
      </c>
      <c r="AV154" s="14" t="s">
        <v>86</v>
      </c>
      <c r="AW154" s="14" t="s">
        <v>32</v>
      </c>
      <c r="AX154" s="14" t="s">
        <v>84</v>
      </c>
      <c r="AY154" s="271" t="s">
        <v>122</v>
      </c>
    </row>
    <row r="155" s="14" customFormat="1">
      <c r="A155" s="14"/>
      <c r="B155" s="261"/>
      <c r="C155" s="262"/>
      <c r="D155" s="252" t="s">
        <v>131</v>
      </c>
      <c r="E155" s="262"/>
      <c r="F155" s="264" t="s">
        <v>621</v>
      </c>
      <c r="G155" s="262"/>
      <c r="H155" s="265">
        <v>6.5519999999999996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1" t="s">
        <v>131</v>
      </c>
      <c r="AU155" s="271" t="s">
        <v>86</v>
      </c>
      <c r="AV155" s="14" t="s">
        <v>86</v>
      </c>
      <c r="AW155" s="14" t="s">
        <v>4</v>
      </c>
      <c r="AX155" s="14" t="s">
        <v>84</v>
      </c>
      <c r="AY155" s="271" t="s">
        <v>122</v>
      </c>
    </row>
    <row r="156" s="2" customFormat="1" ht="37.8" customHeight="1">
      <c r="A156" s="38"/>
      <c r="B156" s="39"/>
      <c r="C156" s="236" t="s">
        <v>267</v>
      </c>
      <c r="D156" s="236" t="s">
        <v>125</v>
      </c>
      <c r="E156" s="237" t="s">
        <v>622</v>
      </c>
      <c r="F156" s="238" t="s">
        <v>623</v>
      </c>
      <c r="G156" s="239" t="s">
        <v>321</v>
      </c>
      <c r="H156" s="240">
        <v>2</v>
      </c>
      <c r="I156" s="241"/>
      <c r="J156" s="242">
        <f>ROUND(I156*H156,2)</f>
        <v>0</v>
      </c>
      <c r="K156" s="243"/>
      <c r="L156" s="44"/>
      <c r="M156" s="244" t="s">
        <v>1</v>
      </c>
      <c r="N156" s="245" t="s">
        <v>41</v>
      </c>
      <c r="O156" s="91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8" t="s">
        <v>147</v>
      </c>
      <c r="AT156" s="248" t="s">
        <v>125</v>
      </c>
      <c r="AU156" s="248" t="s">
        <v>86</v>
      </c>
      <c r="AY156" s="17" t="s">
        <v>122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7" t="s">
        <v>84</v>
      </c>
      <c r="BK156" s="249">
        <f>ROUND(I156*H156,2)</f>
        <v>0</v>
      </c>
      <c r="BL156" s="17" t="s">
        <v>147</v>
      </c>
      <c r="BM156" s="248" t="s">
        <v>624</v>
      </c>
    </row>
    <row r="157" s="14" customFormat="1">
      <c r="A157" s="14"/>
      <c r="B157" s="261"/>
      <c r="C157" s="262"/>
      <c r="D157" s="252" t="s">
        <v>131</v>
      </c>
      <c r="E157" s="263" t="s">
        <v>1</v>
      </c>
      <c r="F157" s="264" t="s">
        <v>86</v>
      </c>
      <c r="G157" s="262"/>
      <c r="H157" s="265">
        <v>2</v>
      </c>
      <c r="I157" s="266"/>
      <c r="J157" s="262"/>
      <c r="K157" s="262"/>
      <c r="L157" s="267"/>
      <c r="M157" s="268"/>
      <c r="N157" s="269"/>
      <c r="O157" s="269"/>
      <c r="P157" s="269"/>
      <c r="Q157" s="269"/>
      <c r="R157" s="269"/>
      <c r="S157" s="269"/>
      <c r="T157" s="27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1" t="s">
        <v>131</v>
      </c>
      <c r="AU157" s="271" t="s">
        <v>86</v>
      </c>
      <c r="AV157" s="14" t="s">
        <v>86</v>
      </c>
      <c r="AW157" s="14" t="s">
        <v>32</v>
      </c>
      <c r="AX157" s="14" t="s">
        <v>84</v>
      </c>
      <c r="AY157" s="271" t="s">
        <v>122</v>
      </c>
    </row>
    <row r="158" s="2" customFormat="1" ht="14.4" customHeight="1">
      <c r="A158" s="38"/>
      <c r="B158" s="39"/>
      <c r="C158" s="286" t="s">
        <v>272</v>
      </c>
      <c r="D158" s="286" t="s">
        <v>250</v>
      </c>
      <c r="E158" s="287" t="s">
        <v>625</v>
      </c>
      <c r="F158" s="288" t="s">
        <v>626</v>
      </c>
      <c r="G158" s="289" t="s">
        <v>206</v>
      </c>
      <c r="H158" s="290">
        <v>0.27500000000000002</v>
      </c>
      <c r="I158" s="291"/>
      <c r="J158" s="292">
        <f>ROUND(I158*H158,2)</f>
        <v>0</v>
      </c>
      <c r="K158" s="293"/>
      <c r="L158" s="294"/>
      <c r="M158" s="295" t="s">
        <v>1</v>
      </c>
      <c r="N158" s="296" t="s">
        <v>41</v>
      </c>
      <c r="O158" s="91"/>
      <c r="P158" s="246">
        <f>O158*H158</f>
        <v>0</v>
      </c>
      <c r="Q158" s="246">
        <v>0.22</v>
      </c>
      <c r="R158" s="246">
        <f>Q158*H158</f>
        <v>0.060500000000000005</v>
      </c>
      <c r="S158" s="246">
        <v>0</v>
      </c>
      <c r="T158" s="24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8" t="s">
        <v>138</v>
      </c>
      <c r="AT158" s="248" t="s">
        <v>250</v>
      </c>
      <c r="AU158" s="248" t="s">
        <v>86</v>
      </c>
      <c r="AY158" s="17" t="s">
        <v>122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7" t="s">
        <v>84</v>
      </c>
      <c r="BK158" s="249">
        <f>ROUND(I158*H158,2)</f>
        <v>0</v>
      </c>
      <c r="BL158" s="17" t="s">
        <v>147</v>
      </c>
      <c r="BM158" s="248" t="s">
        <v>627</v>
      </c>
    </row>
    <row r="159" s="14" customFormat="1">
      <c r="A159" s="14"/>
      <c r="B159" s="261"/>
      <c r="C159" s="262"/>
      <c r="D159" s="252" t="s">
        <v>131</v>
      </c>
      <c r="E159" s="263" t="s">
        <v>1</v>
      </c>
      <c r="F159" s="264" t="s">
        <v>628</v>
      </c>
      <c r="G159" s="262"/>
      <c r="H159" s="265">
        <v>0.25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1" t="s">
        <v>131</v>
      </c>
      <c r="AU159" s="271" t="s">
        <v>86</v>
      </c>
      <c r="AV159" s="14" t="s">
        <v>86</v>
      </c>
      <c r="AW159" s="14" t="s">
        <v>32</v>
      </c>
      <c r="AX159" s="14" t="s">
        <v>84</v>
      </c>
      <c r="AY159" s="271" t="s">
        <v>122</v>
      </c>
    </row>
    <row r="160" s="14" customFormat="1">
      <c r="A160" s="14"/>
      <c r="B160" s="261"/>
      <c r="C160" s="262"/>
      <c r="D160" s="252" t="s">
        <v>131</v>
      </c>
      <c r="E160" s="262"/>
      <c r="F160" s="264" t="s">
        <v>629</v>
      </c>
      <c r="G160" s="262"/>
      <c r="H160" s="265">
        <v>0.27500000000000002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1" t="s">
        <v>131</v>
      </c>
      <c r="AU160" s="271" t="s">
        <v>86</v>
      </c>
      <c r="AV160" s="14" t="s">
        <v>86</v>
      </c>
      <c r="AW160" s="14" t="s">
        <v>4</v>
      </c>
      <c r="AX160" s="14" t="s">
        <v>84</v>
      </c>
      <c r="AY160" s="271" t="s">
        <v>122</v>
      </c>
    </row>
    <row r="161" s="2" customFormat="1" ht="24.15" customHeight="1">
      <c r="A161" s="38"/>
      <c r="B161" s="39"/>
      <c r="C161" s="236" t="s">
        <v>277</v>
      </c>
      <c r="D161" s="236" t="s">
        <v>125</v>
      </c>
      <c r="E161" s="237" t="s">
        <v>630</v>
      </c>
      <c r="F161" s="238" t="s">
        <v>631</v>
      </c>
      <c r="G161" s="239" t="s">
        <v>258</v>
      </c>
      <c r="H161" s="240">
        <v>168</v>
      </c>
      <c r="I161" s="241"/>
      <c r="J161" s="242">
        <f>ROUND(I161*H161,2)</f>
        <v>0</v>
      </c>
      <c r="K161" s="243"/>
      <c r="L161" s="44"/>
      <c r="M161" s="244" t="s">
        <v>1</v>
      </c>
      <c r="N161" s="245" t="s">
        <v>41</v>
      </c>
      <c r="O161" s="91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8" t="s">
        <v>147</v>
      </c>
      <c r="AT161" s="248" t="s">
        <v>125</v>
      </c>
      <c r="AU161" s="248" t="s">
        <v>86</v>
      </c>
      <c r="AY161" s="17" t="s">
        <v>122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7" t="s">
        <v>84</v>
      </c>
      <c r="BK161" s="249">
        <f>ROUND(I161*H161,2)</f>
        <v>0</v>
      </c>
      <c r="BL161" s="17" t="s">
        <v>147</v>
      </c>
      <c r="BM161" s="248" t="s">
        <v>632</v>
      </c>
    </row>
    <row r="162" s="14" customFormat="1">
      <c r="A162" s="14"/>
      <c r="B162" s="261"/>
      <c r="C162" s="262"/>
      <c r="D162" s="252" t="s">
        <v>131</v>
      </c>
      <c r="E162" s="263" t="s">
        <v>1</v>
      </c>
      <c r="F162" s="264" t="s">
        <v>633</v>
      </c>
      <c r="G162" s="262"/>
      <c r="H162" s="265">
        <v>168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1" t="s">
        <v>131</v>
      </c>
      <c r="AU162" s="271" t="s">
        <v>86</v>
      </c>
      <c r="AV162" s="14" t="s">
        <v>86</v>
      </c>
      <c r="AW162" s="14" t="s">
        <v>32</v>
      </c>
      <c r="AX162" s="14" t="s">
        <v>84</v>
      </c>
      <c r="AY162" s="271" t="s">
        <v>122</v>
      </c>
    </row>
    <row r="163" s="2" customFormat="1" ht="24.15" customHeight="1">
      <c r="A163" s="38"/>
      <c r="B163" s="39"/>
      <c r="C163" s="236" t="s">
        <v>8</v>
      </c>
      <c r="D163" s="236" t="s">
        <v>125</v>
      </c>
      <c r="E163" s="237" t="s">
        <v>634</v>
      </c>
      <c r="F163" s="238" t="s">
        <v>635</v>
      </c>
      <c r="G163" s="239" t="s">
        <v>258</v>
      </c>
      <c r="H163" s="240">
        <v>168</v>
      </c>
      <c r="I163" s="241"/>
      <c r="J163" s="242">
        <f>ROUND(I163*H163,2)</f>
        <v>0</v>
      </c>
      <c r="K163" s="243"/>
      <c r="L163" s="44"/>
      <c r="M163" s="244" t="s">
        <v>1</v>
      </c>
      <c r="N163" s="245" t="s">
        <v>41</v>
      </c>
      <c r="O163" s="91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8" t="s">
        <v>147</v>
      </c>
      <c r="AT163" s="248" t="s">
        <v>125</v>
      </c>
      <c r="AU163" s="248" t="s">
        <v>86</v>
      </c>
      <c r="AY163" s="17" t="s">
        <v>122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7" t="s">
        <v>84</v>
      </c>
      <c r="BK163" s="249">
        <f>ROUND(I163*H163,2)</f>
        <v>0</v>
      </c>
      <c r="BL163" s="17" t="s">
        <v>147</v>
      </c>
      <c r="BM163" s="248" t="s">
        <v>636</v>
      </c>
    </row>
    <row r="164" s="14" customFormat="1">
      <c r="A164" s="14"/>
      <c r="B164" s="261"/>
      <c r="C164" s="262"/>
      <c r="D164" s="252" t="s">
        <v>131</v>
      </c>
      <c r="E164" s="263" t="s">
        <v>1</v>
      </c>
      <c r="F164" s="264" t="s">
        <v>633</v>
      </c>
      <c r="G164" s="262"/>
      <c r="H164" s="265">
        <v>168</v>
      </c>
      <c r="I164" s="266"/>
      <c r="J164" s="262"/>
      <c r="K164" s="262"/>
      <c r="L164" s="267"/>
      <c r="M164" s="268"/>
      <c r="N164" s="269"/>
      <c r="O164" s="269"/>
      <c r="P164" s="269"/>
      <c r="Q164" s="269"/>
      <c r="R164" s="269"/>
      <c r="S164" s="269"/>
      <c r="T164" s="27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1" t="s">
        <v>131</v>
      </c>
      <c r="AU164" s="271" t="s">
        <v>86</v>
      </c>
      <c r="AV164" s="14" t="s">
        <v>86</v>
      </c>
      <c r="AW164" s="14" t="s">
        <v>32</v>
      </c>
      <c r="AX164" s="14" t="s">
        <v>84</v>
      </c>
      <c r="AY164" s="271" t="s">
        <v>122</v>
      </c>
    </row>
    <row r="165" s="2" customFormat="1" ht="24.15" customHeight="1">
      <c r="A165" s="38"/>
      <c r="B165" s="39"/>
      <c r="C165" s="236" t="s">
        <v>285</v>
      </c>
      <c r="D165" s="236" t="s">
        <v>125</v>
      </c>
      <c r="E165" s="237" t="s">
        <v>637</v>
      </c>
      <c r="F165" s="238" t="s">
        <v>638</v>
      </c>
      <c r="G165" s="239" t="s">
        <v>258</v>
      </c>
      <c r="H165" s="240">
        <v>168</v>
      </c>
      <c r="I165" s="241"/>
      <c r="J165" s="242">
        <f>ROUND(I165*H165,2)</f>
        <v>0</v>
      </c>
      <c r="K165" s="243"/>
      <c r="L165" s="44"/>
      <c r="M165" s="244" t="s">
        <v>1</v>
      </c>
      <c r="N165" s="245" t="s">
        <v>41</v>
      </c>
      <c r="O165" s="91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8" t="s">
        <v>147</v>
      </c>
      <c r="AT165" s="248" t="s">
        <v>125</v>
      </c>
      <c r="AU165" s="248" t="s">
        <v>86</v>
      </c>
      <c r="AY165" s="17" t="s">
        <v>122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84</v>
      </c>
      <c r="BK165" s="249">
        <f>ROUND(I165*H165,2)</f>
        <v>0</v>
      </c>
      <c r="BL165" s="17" t="s">
        <v>147</v>
      </c>
      <c r="BM165" s="248" t="s">
        <v>639</v>
      </c>
    </row>
    <row r="166" s="14" customFormat="1">
      <c r="A166" s="14"/>
      <c r="B166" s="261"/>
      <c r="C166" s="262"/>
      <c r="D166" s="252" t="s">
        <v>131</v>
      </c>
      <c r="E166" s="263" t="s">
        <v>1</v>
      </c>
      <c r="F166" s="264" t="s">
        <v>633</v>
      </c>
      <c r="G166" s="262"/>
      <c r="H166" s="265">
        <v>168</v>
      </c>
      <c r="I166" s="266"/>
      <c r="J166" s="262"/>
      <c r="K166" s="262"/>
      <c r="L166" s="267"/>
      <c r="M166" s="268"/>
      <c r="N166" s="269"/>
      <c r="O166" s="269"/>
      <c r="P166" s="269"/>
      <c r="Q166" s="269"/>
      <c r="R166" s="269"/>
      <c r="S166" s="269"/>
      <c r="T166" s="27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1" t="s">
        <v>131</v>
      </c>
      <c r="AU166" s="271" t="s">
        <v>86</v>
      </c>
      <c r="AV166" s="14" t="s">
        <v>86</v>
      </c>
      <c r="AW166" s="14" t="s">
        <v>32</v>
      </c>
      <c r="AX166" s="14" t="s">
        <v>84</v>
      </c>
      <c r="AY166" s="271" t="s">
        <v>122</v>
      </c>
    </row>
    <row r="167" s="2" customFormat="1" ht="14.4" customHeight="1">
      <c r="A167" s="38"/>
      <c r="B167" s="39"/>
      <c r="C167" s="236" t="s">
        <v>291</v>
      </c>
      <c r="D167" s="236" t="s">
        <v>125</v>
      </c>
      <c r="E167" s="237" t="s">
        <v>640</v>
      </c>
      <c r="F167" s="238" t="s">
        <v>641</v>
      </c>
      <c r="G167" s="239" t="s">
        <v>258</v>
      </c>
      <c r="H167" s="240">
        <v>168</v>
      </c>
      <c r="I167" s="241"/>
      <c r="J167" s="242">
        <f>ROUND(I167*H167,2)</f>
        <v>0</v>
      </c>
      <c r="K167" s="243"/>
      <c r="L167" s="44"/>
      <c r="M167" s="244" t="s">
        <v>1</v>
      </c>
      <c r="N167" s="245" t="s">
        <v>41</v>
      </c>
      <c r="O167" s="91"/>
      <c r="P167" s="246">
        <f>O167*H167</f>
        <v>0</v>
      </c>
      <c r="Q167" s="246">
        <v>0</v>
      </c>
      <c r="R167" s="246">
        <f>Q167*H167</f>
        <v>0</v>
      </c>
      <c r="S167" s="246">
        <v>0</v>
      </c>
      <c r="T167" s="24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8" t="s">
        <v>147</v>
      </c>
      <c r="AT167" s="248" t="s">
        <v>125</v>
      </c>
      <c r="AU167" s="248" t="s">
        <v>86</v>
      </c>
      <c r="AY167" s="17" t="s">
        <v>122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7" t="s">
        <v>84</v>
      </c>
      <c r="BK167" s="249">
        <f>ROUND(I167*H167,2)</f>
        <v>0</v>
      </c>
      <c r="BL167" s="17" t="s">
        <v>147</v>
      </c>
      <c r="BM167" s="248" t="s">
        <v>642</v>
      </c>
    </row>
    <row r="168" s="14" customFormat="1">
      <c r="A168" s="14"/>
      <c r="B168" s="261"/>
      <c r="C168" s="262"/>
      <c r="D168" s="252" t="s">
        <v>131</v>
      </c>
      <c r="E168" s="263" t="s">
        <v>1</v>
      </c>
      <c r="F168" s="264" t="s">
        <v>633</v>
      </c>
      <c r="G168" s="262"/>
      <c r="H168" s="265">
        <v>168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1" t="s">
        <v>131</v>
      </c>
      <c r="AU168" s="271" t="s">
        <v>86</v>
      </c>
      <c r="AV168" s="14" t="s">
        <v>86</v>
      </c>
      <c r="AW168" s="14" t="s">
        <v>32</v>
      </c>
      <c r="AX168" s="14" t="s">
        <v>84</v>
      </c>
      <c r="AY168" s="271" t="s">
        <v>122</v>
      </c>
    </row>
    <row r="169" s="2" customFormat="1" ht="37.8" customHeight="1">
      <c r="A169" s="38"/>
      <c r="B169" s="39"/>
      <c r="C169" s="236" t="s">
        <v>295</v>
      </c>
      <c r="D169" s="236" t="s">
        <v>125</v>
      </c>
      <c r="E169" s="237" t="s">
        <v>643</v>
      </c>
      <c r="F169" s="238" t="s">
        <v>644</v>
      </c>
      <c r="G169" s="239" t="s">
        <v>321</v>
      </c>
      <c r="H169" s="240">
        <v>2</v>
      </c>
      <c r="I169" s="241"/>
      <c r="J169" s="242">
        <f>ROUND(I169*H169,2)</f>
        <v>0</v>
      </c>
      <c r="K169" s="243"/>
      <c r="L169" s="44"/>
      <c r="M169" s="244" t="s">
        <v>1</v>
      </c>
      <c r="N169" s="245" t="s">
        <v>41</v>
      </c>
      <c r="O169" s="91"/>
      <c r="P169" s="246">
        <f>O169*H169</f>
        <v>0</v>
      </c>
      <c r="Q169" s="246">
        <v>0</v>
      </c>
      <c r="R169" s="246">
        <f>Q169*H169</f>
        <v>0</v>
      </c>
      <c r="S169" s="246">
        <v>0</v>
      </c>
      <c r="T169" s="24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8" t="s">
        <v>147</v>
      </c>
      <c r="AT169" s="248" t="s">
        <v>125</v>
      </c>
      <c r="AU169" s="248" t="s">
        <v>86</v>
      </c>
      <c r="AY169" s="17" t="s">
        <v>122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84</v>
      </c>
      <c r="BK169" s="249">
        <f>ROUND(I169*H169,2)</f>
        <v>0</v>
      </c>
      <c r="BL169" s="17" t="s">
        <v>147</v>
      </c>
      <c r="BM169" s="248" t="s">
        <v>645</v>
      </c>
    </row>
    <row r="170" s="14" customFormat="1">
      <c r="A170" s="14"/>
      <c r="B170" s="261"/>
      <c r="C170" s="262"/>
      <c r="D170" s="252" t="s">
        <v>131</v>
      </c>
      <c r="E170" s="263" t="s">
        <v>1</v>
      </c>
      <c r="F170" s="264" t="s">
        <v>86</v>
      </c>
      <c r="G170" s="262"/>
      <c r="H170" s="265">
        <v>2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1" t="s">
        <v>131</v>
      </c>
      <c r="AU170" s="271" t="s">
        <v>86</v>
      </c>
      <c r="AV170" s="14" t="s">
        <v>86</v>
      </c>
      <c r="AW170" s="14" t="s">
        <v>32</v>
      </c>
      <c r="AX170" s="14" t="s">
        <v>84</v>
      </c>
      <c r="AY170" s="271" t="s">
        <v>122</v>
      </c>
    </row>
    <row r="171" s="2" customFormat="1" ht="24.15" customHeight="1">
      <c r="A171" s="38"/>
      <c r="B171" s="39"/>
      <c r="C171" s="286" t="s">
        <v>300</v>
      </c>
      <c r="D171" s="286" t="s">
        <v>250</v>
      </c>
      <c r="E171" s="287" t="s">
        <v>646</v>
      </c>
      <c r="F171" s="288" t="s">
        <v>647</v>
      </c>
      <c r="G171" s="289" t="s">
        <v>321</v>
      </c>
      <c r="H171" s="290">
        <v>2.2000000000000002</v>
      </c>
      <c r="I171" s="291"/>
      <c r="J171" s="292">
        <f>ROUND(I171*H171,2)</f>
        <v>0</v>
      </c>
      <c r="K171" s="293"/>
      <c r="L171" s="294"/>
      <c r="M171" s="295" t="s">
        <v>1</v>
      </c>
      <c r="N171" s="296" t="s">
        <v>41</v>
      </c>
      <c r="O171" s="91"/>
      <c r="P171" s="246">
        <f>O171*H171</f>
        <v>0</v>
      </c>
      <c r="Q171" s="246">
        <v>0.040000000000000001</v>
      </c>
      <c r="R171" s="246">
        <f>Q171*H171</f>
        <v>0.088000000000000009</v>
      </c>
      <c r="S171" s="246">
        <v>0</v>
      </c>
      <c r="T171" s="24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8" t="s">
        <v>138</v>
      </c>
      <c r="AT171" s="248" t="s">
        <v>250</v>
      </c>
      <c r="AU171" s="248" t="s">
        <v>86</v>
      </c>
      <c r="AY171" s="17" t="s">
        <v>122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7" t="s">
        <v>84</v>
      </c>
      <c r="BK171" s="249">
        <f>ROUND(I171*H171,2)</f>
        <v>0</v>
      </c>
      <c r="BL171" s="17" t="s">
        <v>147</v>
      </c>
      <c r="BM171" s="248" t="s">
        <v>648</v>
      </c>
    </row>
    <row r="172" s="14" customFormat="1">
      <c r="A172" s="14"/>
      <c r="B172" s="261"/>
      <c r="C172" s="262"/>
      <c r="D172" s="252" t="s">
        <v>131</v>
      </c>
      <c r="E172" s="263" t="s">
        <v>1</v>
      </c>
      <c r="F172" s="264" t="s">
        <v>86</v>
      </c>
      <c r="G172" s="262"/>
      <c r="H172" s="265">
        <v>2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1" t="s">
        <v>131</v>
      </c>
      <c r="AU172" s="271" t="s">
        <v>86</v>
      </c>
      <c r="AV172" s="14" t="s">
        <v>86</v>
      </c>
      <c r="AW172" s="14" t="s">
        <v>32</v>
      </c>
      <c r="AX172" s="14" t="s">
        <v>84</v>
      </c>
      <c r="AY172" s="271" t="s">
        <v>122</v>
      </c>
    </row>
    <row r="173" s="14" customFormat="1">
      <c r="A173" s="14"/>
      <c r="B173" s="261"/>
      <c r="C173" s="262"/>
      <c r="D173" s="252" t="s">
        <v>131</v>
      </c>
      <c r="E173" s="262"/>
      <c r="F173" s="264" t="s">
        <v>649</v>
      </c>
      <c r="G173" s="262"/>
      <c r="H173" s="265">
        <v>2.2000000000000002</v>
      </c>
      <c r="I173" s="266"/>
      <c r="J173" s="262"/>
      <c r="K173" s="262"/>
      <c r="L173" s="267"/>
      <c r="M173" s="268"/>
      <c r="N173" s="269"/>
      <c r="O173" s="269"/>
      <c r="P173" s="269"/>
      <c r="Q173" s="269"/>
      <c r="R173" s="269"/>
      <c r="S173" s="269"/>
      <c r="T173" s="27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1" t="s">
        <v>131</v>
      </c>
      <c r="AU173" s="271" t="s">
        <v>86</v>
      </c>
      <c r="AV173" s="14" t="s">
        <v>86</v>
      </c>
      <c r="AW173" s="14" t="s">
        <v>4</v>
      </c>
      <c r="AX173" s="14" t="s">
        <v>84</v>
      </c>
      <c r="AY173" s="271" t="s">
        <v>122</v>
      </c>
    </row>
    <row r="174" s="2" customFormat="1" ht="14.4" customHeight="1">
      <c r="A174" s="38"/>
      <c r="B174" s="39"/>
      <c r="C174" s="236" t="s">
        <v>284</v>
      </c>
      <c r="D174" s="236" t="s">
        <v>125</v>
      </c>
      <c r="E174" s="237" t="s">
        <v>650</v>
      </c>
      <c r="F174" s="238" t="s">
        <v>651</v>
      </c>
      <c r="G174" s="239" t="s">
        <v>321</v>
      </c>
      <c r="H174" s="240">
        <v>2</v>
      </c>
      <c r="I174" s="241"/>
      <c r="J174" s="242">
        <f>ROUND(I174*H174,2)</f>
        <v>0</v>
      </c>
      <c r="K174" s="243"/>
      <c r="L174" s="44"/>
      <c r="M174" s="244" t="s">
        <v>1</v>
      </c>
      <c r="N174" s="245" t="s">
        <v>41</v>
      </c>
      <c r="O174" s="91"/>
      <c r="P174" s="246">
        <f>O174*H174</f>
        <v>0</v>
      </c>
      <c r="Q174" s="246">
        <v>5.0000000000000002E-05</v>
      </c>
      <c r="R174" s="246">
        <f>Q174*H174</f>
        <v>0.00010000000000000001</v>
      </c>
      <c r="S174" s="246">
        <v>0</v>
      </c>
      <c r="T174" s="24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8" t="s">
        <v>147</v>
      </c>
      <c r="AT174" s="248" t="s">
        <v>125</v>
      </c>
      <c r="AU174" s="248" t="s">
        <v>86</v>
      </c>
      <c r="AY174" s="17" t="s">
        <v>122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7" t="s">
        <v>84</v>
      </c>
      <c r="BK174" s="249">
        <f>ROUND(I174*H174,2)</f>
        <v>0</v>
      </c>
      <c r="BL174" s="17" t="s">
        <v>147</v>
      </c>
      <c r="BM174" s="248" t="s">
        <v>652</v>
      </c>
    </row>
    <row r="175" s="14" customFormat="1">
      <c r="A175" s="14"/>
      <c r="B175" s="261"/>
      <c r="C175" s="262"/>
      <c r="D175" s="252" t="s">
        <v>131</v>
      </c>
      <c r="E175" s="263" t="s">
        <v>1</v>
      </c>
      <c r="F175" s="264" t="s">
        <v>86</v>
      </c>
      <c r="G175" s="262"/>
      <c r="H175" s="265">
        <v>2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1" t="s">
        <v>131</v>
      </c>
      <c r="AU175" s="271" t="s">
        <v>86</v>
      </c>
      <c r="AV175" s="14" t="s">
        <v>86</v>
      </c>
      <c r="AW175" s="14" t="s">
        <v>32</v>
      </c>
      <c r="AX175" s="14" t="s">
        <v>84</v>
      </c>
      <c r="AY175" s="271" t="s">
        <v>122</v>
      </c>
    </row>
    <row r="176" s="2" customFormat="1" ht="14.4" customHeight="1">
      <c r="A176" s="38"/>
      <c r="B176" s="39"/>
      <c r="C176" s="286" t="s">
        <v>7</v>
      </c>
      <c r="D176" s="286" t="s">
        <v>250</v>
      </c>
      <c r="E176" s="287" t="s">
        <v>653</v>
      </c>
      <c r="F176" s="288" t="s">
        <v>654</v>
      </c>
      <c r="G176" s="289" t="s">
        <v>321</v>
      </c>
      <c r="H176" s="290">
        <v>6</v>
      </c>
      <c r="I176" s="291"/>
      <c r="J176" s="292">
        <f>ROUND(I176*H176,2)</f>
        <v>0</v>
      </c>
      <c r="K176" s="293"/>
      <c r="L176" s="294"/>
      <c r="M176" s="295" t="s">
        <v>1</v>
      </c>
      <c r="N176" s="296" t="s">
        <v>41</v>
      </c>
      <c r="O176" s="91"/>
      <c r="P176" s="246">
        <f>O176*H176</f>
        <v>0</v>
      </c>
      <c r="Q176" s="246">
        <v>0.0058999999999999999</v>
      </c>
      <c r="R176" s="246">
        <f>Q176*H176</f>
        <v>0.035400000000000001</v>
      </c>
      <c r="S176" s="246">
        <v>0</v>
      </c>
      <c r="T176" s="24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8" t="s">
        <v>138</v>
      </c>
      <c r="AT176" s="248" t="s">
        <v>250</v>
      </c>
      <c r="AU176" s="248" t="s">
        <v>86</v>
      </c>
      <c r="AY176" s="17" t="s">
        <v>122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7" t="s">
        <v>84</v>
      </c>
      <c r="BK176" s="249">
        <f>ROUND(I176*H176,2)</f>
        <v>0</v>
      </c>
      <c r="BL176" s="17" t="s">
        <v>147</v>
      </c>
      <c r="BM176" s="248" t="s">
        <v>655</v>
      </c>
    </row>
    <row r="177" s="14" customFormat="1">
      <c r="A177" s="14"/>
      <c r="B177" s="261"/>
      <c r="C177" s="262"/>
      <c r="D177" s="252" t="s">
        <v>131</v>
      </c>
      <c r="E177" s="263" t="s">
        <v>1</v>
      </c>
      <c r="F177" s="264" t="s">
        <v>656</v>
      </c>
      <c r="G177" s="262"/>
      <c r="H177" s="265">
        <v>6</v>
      </c>
      <c r="I177" s="266"/>
      <c r="J177" s="262"/>
      <c r="K177" s="262"/>
      <c r="L177" s="267"/>
      <c r="M177" s="268"/>
      <c r="N177" s="269"/>
      <c r="O177" s="269"/>
      <c r="P177" s="269"/>
      <c r="Q177" s="269"/>
      <c r="R177" s="269"/>
      <c r="S177" s="269"/>
      <c r="T177" s="27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1" t="s">
        <v>131</v>
      </c>
      <c r="AU177" s="271" t="s">
        <v>86</v>
      </c>
      <c r="AV177" s="14" t="s">
        <v>86</v>
      </c>
      <c r="AW177" s="14" t="s">
        <v>32</v>
      </c>
      <c r="AX177" s="14" t="s">
        <v>84</v>
      </c>
      <c r="AY177" s="271" t="s">
        <v>122</v>
      </c>
    </row>
    <row r="178" s="2" customFormat="1" ht="24.15" customHeight="1">
      <c r="A178" s="38"/>
      <c r="B178" s="39"/>
      <c r="C178" s="236" t="s">
        <v>314</v>
      </c>
      <c r="D178" s="236" t="s">
        <v>125</v>
      </c>
      <c r="E178" s="237" t="s">
        <v>657</v>
      </c>
      <c r="F178" s="238" t="s">
        <v>658</v>
      </c>
      <c r="G178" s="239" t="s">
        <v>258</v>
      </c>
      <c r="H178" s="240">
        <v>0.628</v>
      </c>
      <c r="I178" s="241"/>
      <c r="J178" s="242">
        <f>ROUND(I178*H178,2)</f>
        <v>0</v>
      </c>
      <c r="K178" s="243"/>
      <c r="L178" s="44"/>
      <c r="M178" s="244" t="s">
        <v>1</v>
      </c>
      <c r="N178" s="245" t="s">
        <v>41</v>
      </c>
      <c r="O178" s="91"/>
      <c r="P178" s="246">
        <f>O178*H178</f>
        <v>0</v>
      </c>
      <c r="Q178" s="246">
        <v>0.00068999999999999997</v>
      </c>
      <c r="R178" s="246">
        <f>Q178*H178</f>
        <v>0.00043332000000000001</v>
      </c>
      <c r="S178" s="246">
        <v>0</v>
      </c>
      <c r="T178" s="24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8" t="s">
        <v>147</v>
      </c>
      <c r="AT178" s="248" t="s">
        <v>125</v>
      </c>
      <c r="AU178" s="248" t="s">
        <v>86</v>
      </c>
      <c r="AY178" s="17" t="s">
        <v>122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7" t="s">
        <v>84</v>
      </c>
      <c r="BK178" s="249">
        <f>ROUND(I178*H178,2)</f>
        <v>0</v>
      </c>
      <c r="BL178" s="17" t="s">
        <v>147</v>
      </c>
      <c r="BM178" s="248" t="s">
        <v>659</v>
      </c>
    </row>
    <row r="179" s="14" customFormat="1">
      <c r="A179" s="14"/>
      <c r="B179" s="261"/>
      <c r="C179" s="262"/>
      <c r="D179" s="252" t="s">
        <v>131</v>
      </c>
      <c r="E179" s="263" t="s">
        <v>1</v>
      </c>
      <c r="F179" s="264" t="s">
        <v>660</v>
      </c>
      <c r="G179" s="262"/>
      <c r="H179" s="265">
        <v>0.628</v>
      </c>
      <c r="I179" s="266"/>
      <c r="J179" s="262"/>
      <c r="K179" s="262"/>
      <c r="L179" s="267"/>
      <c r="M179" s="268"/>
      <c r="N179" s="269"/>
      <c r="O179" s="269"/>
      <c r="P179" s="269"/>
      <c r="Q179" s="269"/>
      <c r="R179" s="269"/>
      <c r="S179" s="269"/>
      <c r="T179" s="27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1" t="s">
        <v>131</v>
      </c>
      <c r="AU179" s="271" t="s">
        <v>86</v>
      </c>
      <c r="AV179" s="14" t="s">
        <v>86</v>
      </c>
      <c r="AW179" s="14" t="s">
        <v>32</v>
      </c>
      <c r="AX179" s="14" t="s">
        <v>84</v>
      </c>
      <c r="AY179" s="271" t="s">
        <v>122</v>
      </c>
    </row>
    <row r="180" s="2" customFormat="1" ht="49.05" customHeight="1">
      <c r="A180" s="38"/>
      <c r="B180" s="39"/>
      <c r="C180" s="236" t="s">
        <v>318</v>
      </c>
      <c r="D180" s="236" t="s">
        <v>125</v>
      </c>
      <c r="E180" s="237" t="s">
        <v>661</v>
      </c>
      <c r="F180" s="238" t="s">
        <v>662</v>
      </c>
      <c r="G180" s="239" t="s">
        <v>258</v>
      </c>
      <c r="H180" s="240">
        <v>168</v>
      </c>
      <c r="I180" s="241"/>
      <c r="J180" s="242">
        <f>ROUND(I180*H180,2)</f>
        <v>0</v>
      </c>
      <c r="K180" s="243"/>
      <c r="L180" s="44"/>
      <c r="M180" s="244" t="s">
        <v>1</v>
      </c>
      <c r="N180" s="245" t="s">
        <v>41</v>
      </c>
      <c r="O180" s="91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147</v>
      </c>
      <c r="AT180" s="248" t="s">
        <v>125</v>
      </c>
      <c r="AU180" s="248" t="s">
        <v>86</v>
      </c>
      <c r="AY180" s="17" t="s">
        <v>122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84</v>
      </c>
      <c r="BK180" s="249">
        <f>ROUND(I180*H180,2)</f>
        <v>0</v>
      </c>
      <c r="BL180" s="17" t="s">
        <v>147</v>
      </c>
      <c r="BM180" s="248" t="s">
        <v>663</v>
      </c>
    </row>
    <row r="181" s="14" customFormat="1">
      <c r="A181" s="14"/>
      <c r="B181" s="261"/>
      <c r="C181" s="262"/>
      <c r="D181" s="252" t="s">
        <v>131</v>
      </c>
      <c r="E181" s="263" t="s">
        <v>1</v>
      </c>
      <c r="F181" s="264" t="s">
        <v>633</v>
      </c>
      <c r="G181" s="262"/>
      <c r="H181" s="265">
        <v>168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1" t="s">
        <v>131</v>
      </c>
      <c r="AU181" s="271" t="s">
        <v>86</v>
      </c>
      <c r="AV181" s="14" t="s">
        <v>86</v>
      </c>
      <c r="AW181" s="14" t="s">
        <v>32</v>
      </c>
      <c r="AX181" s="14" t="s">
        <v>84</v>
      </c>
      <c r="AY181" s="271" t="s">
        <v>122</v>
      </c>
    </row>
    <row r="182" s="2" customFormat="1" ht="24.15" customHeight="1">
      <c r="A182" s="38"/>
      <c r="B182" s="39"/>
      <c r="C182" s="236" t="s">
        <v>324</v>
      </c>
      <c r="D182" s="236" t="s">
        <v>125</v>
      </c>
      <c r="E182" s="237" t="s">
        <v>664</v>
      </c>
      <c r="F182" s="238" t="s">
        <v>665</v>
      </c>
      <c r="G182" s="239" t="s">
        <v>258</v>
      </c>
      <c r="H182" s="240">
        <v>2</v>
      </c>
      <c r="I182" s="241"/>
      <c r="J182" s="242">
        <f>ROUND(I182*H182,2)</f>
        <v>0</v>
      </c>
      <c r="K182" s="243"/>
      <c r="L182" s="44"/>
      <c r="M182" s="244" t="s">
        <v>1</v>
      </c>
      <c r="N182" s="245" t="s">
        <v>41</v>
      </c>
      <c r="O182" s="91"/>
      <c r="P182" s="246">
        <f>O182*H182</f>
        <v>0</v>
      </c>
      <c r="Q182" s="246">
        <v>0</v>
      </c>
      <c r="R182" s="246">
        <f>Q182*H182</f>
        <v>0</v>
      </c>
      <c r="S182" s="246">
        <v>0</v>
      </c>
      <c r="T182" s="24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8" t="s">
        <v>147</v>
      </c>
      <c r="AT182" s="248" t="s">
        <v>125</v>
      </c>
      <c r="AU182" s="248" t="s">
        <v>86</v>
      </c>
      <c r="AY182" s="17" t="s">
        <v>122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7" t="s">
        <v>84</v>
      </c>
      <c r="BK182" s="249">
        <f>ROUND(I182*H182,2)</f>
        <v>0</v>
      </c>
      <c r="BL182" s="17" t="s">
        <v>147</v>
      </c>
      <c r="BM182" s="248" t="s">
        <v>666</v>
      </c>
    </row>
    <row r="183" s="14" customFormat="1">
      <c r="A183" s="14"/>
      <c r="B183" s="261"/>
      <c r="C183" s="262"/>
      <c r="D183" s="252" t="s">
        <v>131</v>
      </c>
      <c r="E183" s="263" t="s">
        <v>1</v>
      </c>
      <c r="F183" s="264" t="s">
        <v>86</v>
      </c>
      <c r="G183" s="262"/>
      <c r="H183" s="265">
        <v>2</v>
      </c>
      <c r="I183" s="266"/>
      <c r="J183" s="262"/>
      <c r="K183" s="262"/>
      <c r="L183" s="267"/>
      <c r="M183" s="268"/>
      <c r="N183" s="269"/>
      <c r="O183" s="269"/>
      <c r="P183" s="269"/>
      <c r="Q183" s="269"/>
      <c r="R183" s="269"/>
      <c r="S183" s="269"/>
      <c r="T183" s="27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1" t="s">
        <v>131</v>
      </c>
      <c r="AU183" s="271" t="s">
        <v>86</v>
      </c>
      <c r="AV183" s="14" t="s">
        <v>86</v>
      </c>
      <c r="AW183" s="14" t="s">
        <v>32</v>
      </c>
      <c r="AX183" s="14" t="s">
        <v>84</v>
      </c>
      <c r="AY183" s="271" t="s">
        <v>122</v>
      </c>
    </row>
    <row r="184" s="2" customFormat="1" ht="14.4" customHeight="1">
      <c r="A184" s="38"/>
      <c r="B184" s="39"/>
      <c r="C184" s="286" t="s">
        <v>299</v>
      </c>
      <c r="D184" s="286" t="s">
        <v>250</v>
      </c>
      <c r="E184" s="287" t="s">
        <v>667</v>
      </c>
      <c r="F184" s="288" t="s">
        <v>668</v>
      </c>
      <c r="G184" s="289" t="s">
        <v>206</v>
      </c>
      <c r="H184" s="290">
        <v>0.23999999999999999</v>
      </c>
      <c r="I184" s="291"/>
      <c r="J184" s="292">
        <f>ROUND(I184*H184,2)</f>
        <v>0</v>
      </c>
      <c r="K184" s="293"/>
      <c r="L184" s="294"/>
      <c r="M184" s="295" t="s">
        <v>1</v>
      </c>
      <c r="N184" s="296" t="s">
        <v>41</v>
      </c>
      <c r="O184" s="91"/>
      <c r="P184" s="246">
        <f>O184*H184</f>
        <v>0</v>
      </c>
      <c r="Q184" s="246">
        <v>0.20000000000000001</v>
      </c>
      <c r="R184" s="246">
        <f>Q184*H184</f>
        <v>0.048000000000000001</v>
      </c>
      <c r="S184" s="246">
        <v>0</v>
      </c>
      <c r="T184" s="24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8" t="s">
        <v>138</v>
      </c>
      <c r="AT184" s="248" t="s">
        <v>250</v>
      </c>
      <c r="AU184" s="248" t="s">
        <v>86</v>
      </c>
      <c r="AY184" s="17" t="s">
        <v>122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7" t="s">
        <v>84</v>
      </c>
      <c r="BK184" s="249">
        <f>ROUND(I184*H184,2)</f>
        <v>0</v>
      </c>
      <c r="BL184" s="17" t="s">
        <v>147</v>
      </c>
      <c r="BM184" s="248" t="s">
        <v>669</v>
      </c>
    </row>
    <row r="185" s="14" customFormat="1">
      <c r="A185" s="14"/>
      <c r="B185" s="261"/>
      <c r="C185" s="262"/>
      <c r="D185" s="252" t="s">
        <v>131</v>
      </c>
      <c r="E185" s="263" t="s">
        <v>1</v>
      </c>
      <c r="F185" s="264" t="s">
        <v>670</v>
      </c>
      <c r="G185" s="262"/>
      <c r="H185" s="265">
        <v>0.20000000000000001</v>
      </c>
      <c r="I185" s="266"/>
      <c r="J185" s="262"/>
      <c r="K185" s="262"/>
      <c r="L185" s="267"/>
      <c r="M185" s="268"/>
      <c r="N185" s="269"/>
      <c r="O185" s="269"/>
      <c r="P185" s="269"/>
      <c r="Q185" s="269"/>
      <c r="R185" s="269"/>
      <c r="S185" s="269"/>
      <c r="T185" s="27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1" t="s">
        <v>131</v>
      </c>
      <c r="AU185" s="271" t="s">
        <v>86</v>
      </c>
      <c r="AV185" s="14" t="s">
        <v>86</v>
      </c>
      <c r="AW185" s="14" t="s">
        <v>32</v>
      </c>
      <c r="AX185" s="14" t="s">
        <v>84</v>
      </c>
      <c r="AY185" s="271" t="s">
        <v>122</v>
      </c>
    </row>
    <row r="186" s="14" customFormat="1">
      <c r="A186" s="14"/>
      <c r="B186" s="261"/>
      <c r="C186" s="262"/>
      <c r="D186" s="252" t="s">
        <v>131</v>
      </c>
      <c r="E186" s="262"/>
      <c r="F186" s="264" t="s">
        <v>671</v>
      </c>
      <c r="G186" s="262"/>
      <c r="H186" s="265">
        <v>0.23999999999999999</v>
      </c>
      <c r="I186" s="266"/>
      <c r="J186" s="262"/>
      <c r="K186" s="262"/>
      <c r="L186" s="267"/>
      <c r="M186" s="268"/>
      <c r="N186" s="269"/>
      <c r="O186" s="269"/>
      <c r="P186" s="269"/>
      <c r="Q186" s="269"/>
      <c r="R186" s="269"/>
      <c r="S186" s="269"/>
      <c r="T186" s="27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1" t="s">
        <v>131</v>
      </c>
      <c r="AU186" s="271" t="s">
        <v>86</v>
      </c>
      <c r="AV186" s="14" t="s">
        <v>86</v>
      </c>
      <c r="AW186" s="14" t="s">
        <v>4</v>
      </c>
      <c r="AX186" s="14" t="s">
        <v>84</v>
      </c>
      <c r="AY186" s="271" t="s">
        <v>122</v>
      </c>
    </row>
    <row r="187" s="2" customFormat="1" ht="24.15" customHeight="1">
      <c r="A187" s="38"/>
      <c r="B187" s="39"/>
      <c r="C187" s="236" t="s">
        <v>331</v>
      </c>
      <c r="D187" s="236" t="s">
        <v>125</v>
      </c>
      <c r="E187" s="237" t="s">
        <v>672</v>
      </c>
      <c r="F187" s="238" t="s">
        <v>673</v>
      </c>
      <c r="G187" s="239" t="s">
        <v>242</v>
      </c>
      <c r="H187" s="240">
        <v>0.0050000000000000001</v>
      </c>
      <c r="I187" s="241"/>
      <c r="J187" s="242">
        <f>ROUND(I187*H187,2)</f>
        <v>0</v>
      </c>
      <c r="K187" s="243"/>
      <c r="L187" s="44"/>
      <c r="M187" s="244" t="s">
        <v>1</v>
      </c>
      <c r="N187" s="245" t="s">
        <v>41</v>
      </c>
      <c r="O187" s="91"/>
      <c r="P187" s="246">
        <f>O187*H187</f>
        <v>0</v>
      </c>
      <c r="Q187" s="246">
        <v>0</v>
      </c>
      <c r="R187" s="246">
        <f>Q187*H187</f>
        <v>0</v>
      </c>
      <c r="S187" s="246">
        <v>0</v>
      </c>
      <c r="T187" s="24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8" t="s">
        <v>147</v>
      </c>
      <c r="AT187" s="248" t="s">
        <v>125</v>
      </c>
      <c r="AU187" s="248" t="s">
        <v>86</v>
      </c>
      <c r="AY187" s="17" t="s">
        <v>122</v>
      </c>
      <c r="BE187" s="249">
        <f>IF(N187="základní",J187,0)</f>
        <v>0</v>
      </c>
      <c r="BF187" s="249">
        <f>IF(N187="snížená",J187,0)</f>
        <v>0</v>
      </c>
      <c r="BG187" s="249">
        <f>IF(N187="zákl. přenesená",J187,0)</f>
        <v>0</v>
      </c>
      <c r="BH187" s="249">
        <f>IF(N187="sníž. přenesená",J187,0)</f>
        <v>0</v>
      </c>
      <c r="BI187" s="249">
        <f>IF(N187="nulová",J187,0)</f>
        <v>0</v>
      </c>
      <c r="BJ187" s="17" t="s">
        <v>84</v>
      </c>
      <c r="BK187" s="249">
        <f>ROUND(I187*H187,2)</f>
        <v>0</v>
      </c>
      <c r="BL187" s="17" t="s">
        <v>147</v>
      </c>
      <c r="BM187" s="248" t="s">
        <v>674</v>
      </c>
    </row>
    <row r="188" s="14" customFormat="1">
      <c r="A188" s="14"/>
      <c r="B188" s="261"/>
      <c r="C188" s="262"/>
      <c r="D188" s="252" t="s">
        <v>131</v>
      </c>
      <c r="E188" s="263" t="s">
        <v>1</v>
      </c>
      <c r="F188" s="264" t="s">
        <v>675</v>
      </c>
      <c r="G188" s="262"/>
      <c r="H188" s="265">
        <v>0.0050000000000000001</v>
      </c>
      <c r="I188" s="266"/>
      <c r="J188" s="262"/>
      <c r="K188" s="262"/>
      <c r="L188" s="267"/>
      <c r="M188" s="268"/>
      <c r="N188" s="269"/>
      <c r="O188" s="269"/>
      <c r="P188" s="269"/>
      <c r="Q188" s="269"/>
      <c r="R188" s="269"/>
      <c r="S188" s="269"/>
      <c r="T188" s="27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1" t="s">
        <v>131</v>
      </c>
      <c r="AU188" s="271" t="s">
        <v>86</v>
      </c>
      <c r="AV188" s="14" t="s">
        <v>86</v>
      </c>
      <c r="AW188" s="14" t="s">
        <v>32</v>
      </c>
      <c r="AX188" s="14" t="s">
        <v>84</v>
      </c>
      <c r="AY188" s="271" t="s">
        <v>122</v>
      </c>
    </row>
    <row r="189" s="2" customFormat="1" ht="14.4" customHeight="1">
      <c r="A189" s="38"/>
      <c r="B189" s="39"/>
      <c r="C189" s="286" t="s">
        <v>335</v>
      </c>
      <c r="D189" s="286" t="s">
        <v>250</v>
      </c>
      <c r="E189" s="287" t="s">
        <v>676</v>
      </c>
      <c r="F189" s="288" t="s">
        <v>677</v>
      </c>
      <c r="G189" s="289" t="s">
        <v>618</v>
      </c>
      <c r="H189" s="290">
        <v>5.5439999999999996</v>
      </c>
      <c r="I189" s="291"/>
      <c r="J189" s="292">
        <f>ROUND(I189*H189,2)</f>
        <v>0</v>
      </c>
      <c r="K189" s="293"/>
      <c r="L189" s="294"/>
      <c r="M189" s="295" t="s">
        <v>1</v>
      </c>
      <c r="N189" s="296" t="s">
        <v>41</v>
      </c>
      <c r="O189" s="91"/>
      <c r="P189" s="246">
        <f>O189*H189</f>
        <v>0</v>
      </c>
      <c r="Q189" s="246">
        <v>0.001</v>
      </c>
      <c r="R189" s="246">
        <f>Q189*H189</f>
        <v>0.0055439999999999994</v>
      </c>
      <c r="S189" s="246">
        <v>0</v>
      </c>
      <c r="T189" s="24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8" t="s">
        <v>138</v>
      </c>
      <c r="AT189" s="248" t="s">
        <v>250</v>
      </c>
      <c r="AU189" s="248" t="s">
        <v>86</v>
      </c>
      <c r="AY189" s="17" t="s">
        <v>122</v>
      </c>
      <c r="BE189" s="249">
        <f>IF(N189="základní",J189,0)</f>
        <v>0</v>
      </c>
      <c r="BF189" s="249">
        <f>IF(N189="snížená",J189,0)</f>
        <v>0</v>
      </c>
      <c r="BG189" s="249">
        <f>IF(N189="zákl. přenesená",J189,0)</f>
        <v>0</v>
      </c>
      <c r="BH189" s="249">
        <f>IF(N189="sníž. přenesená",J189,0)</f>
        <v>0</v>
      </c>
      <c r="BI189" s="249">
        <f>IF(N189="nulová",J189,0)</f>
        <v>0</v>
      </c>
      <c r="BJ189" s="17" t="s">
        <v>84</v>
      </c>
      <c r="BK189" s="249">
        <f>ROUND(I189*H189,2)</f>
        <v>0</v>
      </c>
      <c r="BL189" s="17" t="s">
        <v>147</v>
      </c>
      <c r="BM189" s="248" t="s">
        <v>678</v>
      </c>
    </row>
    <row r="190" s="14" customFormat="1">
      <c r="A190" s="14"/>
      <c r="B190" s="261"/>
      <c r="C190" s="262"/>
      <c r="D190" s="252" t="s">
        <v>131</v>
      </c>
      <c r="E190" s="263" t="s">
        <v>1</v>
      </c>
      <c r="F190" s="264" t="s">
        <v>679</v>
      </c>
      <c r="G190" s="262"/>
      <c r="H190" s="265">
        <v>5.04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1" t="s">
        <v>131</v>
      </c>
      <c r="AU190" s="271" t="s">
        <v>86</v>
      </c>
      <c r="AV190" s="14" t="s">
        <v>86</v>
      </c>
      <c r="AW190" s="14" t="s">
        <v>32</v>
      </c>
      <c r="AX190" s="14" t="s">
        <v>84</v>
      </c>
      <c r="AY190" s="271" t="s">
        <v>122</v>
      </c>
    </row>
    <row r="191" s="14" customFormat="1">
      <c r="A191" s="14"/>
      <c r="B191" s="261"/>
      <c r="C191" s="262"/>
      <c r="D191" s="252" t="s">
        <v>131</v>
      </c>
      <c r="E191" s="262"/>
      <c r="F191" s="264" t="s">
        <v>680</v>
      </c>
      <c r="G191" s="262"/>
      <c r="H191" s="265">
        <v>5.5439999999999996</v>
      </c>
      <c r="I191" s="266"/>
      <c r="J191" s="262"/>
      <c r="K191" s="262"/>
      <c r="L191" s="267"/>
      <c r="M191" s="268"/>
      <c r="N191" s="269"/>
      <c r="O191" s="269"/>
      <c r="P191" s="269"/>
      <c r="Q191" s="269"/>
      <c r="R191" s="269"/>
      <c r="S191" s="269"/>
      <c r="T191" s="27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1" t="s">
        <v>131</v>
      </c>
      <c r="AU191" s="271" t="s">
        <v>86</v>
      </c>
      <c r="AV191" s="14" t="s">
        <v>86</v>
      </c>
      <c r="AW191" s="14" t="s">
        <v>4</v>
      </c>
      <c r="AX191" s="14" t="s">
        <v>84</v>
      </c>
      <c r="AY191" s="271" t="s">
        <v>122</v>
      </c>
    </row>
    <row r="192" s="12" customFormat="1" ht="22.8" customHeight="1">
      <c r="A192" s="12"/>
      <c r="B192" s="220"/>
      <c r="C192" s="221"/>
      <c r="D192" s="222" t="s">
        <v>75</v>
      </c>
      <c r="E192" s="234" t="s">
        <v>7</v>
      </c>
      <c r="F192" s="234" t="s">
        <v>377</v>
      </c>
      <c r="G192" s="221"/>
      <c r="H192" s="221"/>
      <c r="I192" s="224"/>
      <c r="J192" s="235">
        <f>BK192</f>
        <v>0</v>
      </c>
      <c r="K192" s="221"/>
      <c r="L192" s="226"/>
      <c r="M192" s="227"/>
      <c r="N192" s="228"/>
      <c r="O192" s="228"/>
      <c r="P192" s="229">
        <f>SUM(P193:P201)</f>
        <v>0</v>
      </c>
      <c r="Q192" s="228"/>
      <c r="R192" s="229">
        <f>SUM(R193:R201)</f>
        <v>17.168129999999998</v>
      </c>
      <c r="S192" s="228"/>
      <c r="T192" s="230">
        <f>SUM(T193:T201)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31" t="s">
        <v>84</v>
      </c>
      <c r="AT192" s="232" t="s">
        <v>75</v>
      </c>
      <c r="AU192" s="232" t="s">
        <v>84</v>
      </c>
      <c r="AY192" s="231" t="s">
        <v>122</v>
      </c>
      <c r="BK192" s="233">
        <f>SUM(BK193:BK201)</f>
        <v>0</v>
      </c>
    </row>
    <row r="193" s="2" customFormat="1" ht="37.8" customHeight="1">
      <c r="A193" s="38"/>
      <c r="B193" s="39"/>
      <c r="C193" s="236" t="s">
        <v>340</v>
      </c>
      <c r="D193" s="236" t="s">
        <v>125</v>
      </c>
      <c r="E193" s="237" t="s">
        <v>379</v>
      </c>
      <c r="F193" s="238" t="s">
        <v>380</v>
      </c>
      <c r="G193" s="239" t="s">
        <v>258</v>
      </c>
      <c r="H193" s="240">
        <v>247.5</v>
      </c>
      <c r="I193" s="241"/>
      <c r="J193" s="242">
        <f>ROUND(I193*H193,2)</f>
        <v>0</v>
      </c>
      <c r="K193" s="243"/>
      <c r="L193" s="44"/>
      <c r="M193" s="244" t="s">
        <v>1</v>
      </c>
      <c r="N193" s="245" t="s">
        <v>41</v>
      </c>
      <c r="O193" s="91"/>
      <c r="P193" s="246">
        <f>O193*H193</f>
        <v>0</v>
      </c>
      <c r="Q193" s="246">
        <v>0.00013999999999999999</v>
      </c>
      <c r="R193" s="246">
        <f>Q193*H193</f>
        <v>0.03465</v>
      </c>
      <c r="S193" s="246">
        <v>0</v>
      </c>
      <c r="T193" s="24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8" t="s">
        <v>147</v>
      </c>
      <c r="AT193" s="248" t="s">
        <v>125</v>
      </c>
      <c r="AU193" s="248" t="s">
        <v>86</v>
      </c>
      <c r="AY193" s="17" t="s">
        <v>122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7" t="s">
        <v>84</v>
      </c>
      <c r="BK193" s="249">
        <f>ROUND(I193*H193,2)</f>
        <v>0</v>
      </c>
      <c r="BL193" s="17" t="s">
        <v>147</v>
      </c>
      <c r="BM193" s="248" t="s">
        <v>681</v>
      </c>
    </row>
    <row r="194" s="14" customFormat="1">
      <c r="A194" s="14"/>
      <c r="B194" s="261"/>
      <c r="C194" s="262"/>
      <c r="D194" s="252" t="s">
        <v>131</v>
      </c>
      <c r="E194" s="263" t="s">
        <v>1</v>
      </c>
      <c r="F194" s="264" t="s">
        <v>599</v>
      </c>
      <c r="G194" s="262"/>
      <c r="H194" s="265">
        <v>247.5</v>
      </c>
      <c r="I194" s="266"/>
      <c r="J194" s="262"/>
      <c r="K194" s="262"/>
      <c r="L194" s="267"/>
      <c r="M194" s="268"/>
      <c r="N194" s="269"/>
      <c r="O194" s="269"/>
      <c r="P194" s="269"/>
      <c r="Q194" s="269"/>
      <c r="R194" s="269"/>
      <c r="S194" s="269"/>
      <c r="T194" s="27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1" t="s">
        <v>131</v>
      </c>
      <c r="AU194" s="271" t="s">
        <v>86</v>
      </c>
      <c r="AV194" s="14" t="s">
        <v>86</v>
      </c>
      <c r="AW194" s="14" t="s">
        <v>32</v>
      </c>
      <c r="AX194" s="14" t="s">
        <v>84</v>
      </c>
      <c r="AY194" s="271" t="s">
        <v>122</v>
      </c>
    </row>
    <row r="195" s="2" customFormat="1" ht="14.4" customHeight="1">
      <c r="A195" s="38"/>
      <c r="B195" s="39"/>
      <c r="C195" s="286" t="s">
        <v>345</v>
      </c>
      <c r="D195" s="286" t="s">
        <v>250</v>
      </c>
      <c r="E195" s="287" t="s">
        <v>384</v>
      </c>
      <c r="F195" s="288" t="s">
        <v>385</v>
      </c>
      <c r="G195" s="289" t="s">
        <v>258</v>
      </c>
      <c r="H195" s="290">
        <v>259.875</v>
      </c>
      <c r="I195" s="291"/>
      <c r="J195" s="292">
        <f>ROUND(I195*H195,2)</f>
        <v>0</v>
      </c>
      <c r="K195" s="293"/>
      <c r="L195" s="294"/>
      <c r="M195" s="295" t="s">
        <v>1</v>
      </c>
      <c r="N195" s="296" t="s">
        <v>41</v>
      </c>
      <c r="O195" s="91"/>
      <c r="P195" s="246">
        <f>O195*H195</f>
        <v>0</v>
      </c>
      <c r="Q195" s="246">
        <v>0.00040000000000000002</v>
      </c>
      <c r="R195" s="246">
        <f>Q195*H195</f>
        <v>0.10395</v>
      </c>
      <c r="S195" s="246">
        <v>0</v>
      </c>
      <c r="T195" s="24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8" t="s">
        <v>138</v>
      </c>
      <c r="AT195" s="248" t="s">
        <v>250</v>
      </c>
      <c r="AU195" s="248" t="s">
        <v>86</v>
      </c>
      <c r="AY195" s="17" t="s">
        <v>122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17" t="s">
        <v>84</v>
      </c>
      <c r="BK195" s="249">
        <f>ROUND(I195*H195,2)</f>
        <v>0</v>
      </c>
      <c r="BL195" s="17" t="s">
        <v>147</v>
      </c>
      <c r="BM195" s="248" t="s">
        <v>682</v>
      </c>
    </row>
    <row r="196" s="14" customFormat="1">
      <c r="A196" s="14"/>
      <c r="B196" s="261"/>
      <c r="C196" s="262"/>
      <c r="D196" s="252" t="s">
        <v>131</v>
      </c>
      <c r="E196" s="263" t="s">
        <v>1</v>
      </c>
      <c r="F196" s="264" t="s">
        <v>683</v>
      </c>
      <c r="G196" s="262"/>
      <c r="H196" s="265">
        <v>247.5</v>
      </c>
      <c r="I196" s="266"/>
      <c r="J196" s="262"/>
      <c r="K196" s="262"/>
      <c r="L196" s="267"/>
      <c r="M196" s="268"/>
      <c r="N196" s="269"/>
      <c r="O196" s="269"/>
      <c r="P196" s="269"/>
      <c r="Q196" s="269"/>
      <c r="R196" s="269"/>
      <c r="S196" s="269"/>
      <c r="T196" s="27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1" t="s">
        <v>131</v>
      </c>
      <c r="AU196" s="271" t="s">
        <v>86</v>
      </c>
      <c r="AV196" s="14" t="s">
        <v>86</v>
      </c>
      <c r="AW196" s="14" t="s">
        <v>32</v>
      </c>
      <c r="AX196" s="14" t="s">
        <v>84</v>
      </c>
      <c r="AY196" s="271" t="s">
        <v>122</v>
      </c>
    </row>
    <row r="197" s="14" customFormat="1">
      <c r="A197" s="14"/>
      <c r="B197" s="261"/>
      <c r="C197" s="262"/>
      <c r="D197" s="252" t="s">
        <v>131</v>
      </c>
      <c r="E197" s="262"/>
      <c r="F197" s="264" t="s">
        <v>684</v>
      </c>
      <c r="G197" s="262"/>
      <c r="H197" s="265">
        <v>259.875</v>
      </c>
      <c r="I197" s="266"/>
      <c r="J197" s="262"/>
      <c r="K197" s="262"/>
      <c r="L197" s="267"/>
      <c r="M197" s="268"/>
      <c r="N197" s="269"/>
      <c r="O197" s="269"/>
      <c r="P197" s="269"/>
      <c r="Q197" s="269"/>
      <c r="R197" s="269"/>
      <c r="S197" s="269"/>
      <c r="T197" s="27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1" t="s">
        <v>131</v>
      </c>
      <c r="AU197" s="271" t="s">
        <v>86</v>
      </c>
      <c r="AV197" s="14" t="s">
        <v>86</v>
      </c>
      <c r="AW197" s="14" t="s">
        <v>4</v>
      </c>
      <c r="AX197" s="14" t="s">
        <v>84</v>
      </c>
      <c r="AY197" s="271" t="s">
        <v>122</v>
      </c>
    </row>
    <row r="198" s="2" customFormat="1" ht="24.15" customHeight="1">
      <c r="A198" s="38"/>
      <c r="B198" s="39"/>
      <c r="C198" s="236" t="s">
        <v>350</v>
      </c>
      <c r="D198" s="236" t="s">
        <v>125</v>
      </c>
      <c r="E198" s="237" t="s">
        <v>390</v>
      </c>
      <c r="F198" s="238" t="s">
        <v>391</v>
      </c>
      <c r="G198" s="239" t="s">
        <v>206</v>
      </c>
      <c r="H198" s="240">
        <v>7</v>
      </c>
      <c r="I198" s="241"/>
      <c r="J198" s="242">
        <f>ROUND(I198*H198,2)</f>
        <v>0</v>
      </c>
      <c r="K198" s="243"/>
      <c r="L198" s="44"/>
      <c r="M198" s="244" t="s">
        <v>1</v>
      </c>
      <c r="N198" s="245" t="s">
        <v>41</v>
      </c>
      <c r="O198" s="91"/>
      <c r="P198" s="246">
        <f>O198*H198</f>
        <v>0</v>
      </c>
      <c r="Q198" s="246">
        <v>2.4327899999999998</v>
      </c>
      <c r="R198" s="246">
        <f>Q198*H198</f>
        <v>17.029529999999998</v>
      </c>
      <c r="S198" s="246">
        <v>0</v>
      </c>
      <c r="T198" s="24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8" t="s">
        <v>147</v>
      </c>
      <c r="AT198" s="248" t="s">
        <v>125</v>
      </c>
      <c r="AU198" s="248" t="s">
        <v>86</v>
      </c>
      <c r="AY198" s="17" t="s">
        <v>122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7" t="s">
        <v>84</v>
      </c>
      <c r="BK198" s="249">
        <f>ROUND(I198*H198,2)</f>
        <v>0</v>
      </c>
      <c r="BL198" s="17" t="s">
        <v>147</v>
      </c>
      <c r="BM198" s="248" t="s">
        <v>685</v>
      </c>
    </row>
    <row r="199" s="13" customFormat="1">
      <c r="A199" s="13"/>
      <c r="B199" s="250"/>
      <c r="C199" s="251"/>
      <c r="D199" s="252" t="s">
        <v>131</v>
      </c>
      <c r="E199" s="253" t="s">
        <v>1</v>
      </c>
      <c r="F199" s="254" t="s">
        <v>393</v>
      </c>
      <c r="G199" s="251"/>
      <c r="H199" s="253" t="s">
        <v>1</v>
      </c>
      <c r="I199" s="255"/>
      <c r="J199" s="251"/>
      <c r="K199" s="251"/>
      <c r="L199" s="256"/>
      <c r="M199" s="257"/>
      <c r="N199" s="258"/>
      <c r="O199" s="258"/>
      <c r="P199" s="258"/>
      <c r="Q199" s="258"/>
      <c r="R199" s="258"/>
      <c r="S199" s="258"/>
      <c r="T199" s="25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0" t="s">
        <v>131</v>
      </c>
      <c r="AU199" s="260" t="s">
        <v>86</v>
      </c>
      <c r="AV199" s="13" t="s">
        <v>84</v>
      </c>
      <c r="AW199" s="13" t="s">
        <v>32</v>
      </c>
      <c r="AX199" s="13" t="s">
        <v>76</v>
      </c>
      <c r="AY199" s="260" t="s">
        <v>122</v>
      </c>
    </row>
    <row r="200" s="13" customFormat="1">
      <c r="A200" s="13"/>
      <c r="B200" s="250"/>
      <c r="C200" s="251"/>
      <c r="D200" s="252" t="s">
        <v>131</v>
      </c>
      <c r="E200" s="253" t="s">
        <v>1</v>
      </c>
      <c r="F200" s="254" t="s">
        <v>396</v>
      </c>
      <c r="G200" s="251"/>
      <c r="H200" s="253" t="s">
        <v>1</v>
      </c>
      <c r="I200" s="255"/>
      <c r="J200" s="251"/>
      <c r="K200" s="251"/>
      <c r="L200" s="256"/>
      <c r="M200" s="257"/>
      <c r="N200" s="258"/>
      <c r="O200" s="258"/>
      <c r="P200" s="258"/>
      <c r="Q200" s="258"/>
      <c r="R200" s="258"/>
      <c r="S200" s="258"/>
      <c r="T200" s="25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0" t="s">
        <v>131</v>
      </c>
      <c r="AU200" s="260" t="s">
        <v>86</v>
      </c>
      <c r="AV200" s="13" t="s">
        <v>84</v>
      </c>
      <c r="AW200" s="13" t="s">
        <v>32</v>
      </c>
      <c r="AX200" s="13" t="s">
        <v>76</v>
      </c>
      <c r="AY200" s="260" t="s">
        <v>122</v>
      </c>
    </row>
    <row r="201" s="14" customFormat="1">
      <c r="A201" s="14"/>
      <c r="B201" s="261"/>
      <c r="C201" s="262"/>
      <c r="D201" s="252" t="s">
        <v>131</v>
      </c>
      <c r="E201" s="263" t="s">
        <v>1</v>
      </c>
      <c r="F201" s="264" t="s">
        <v>686</v>
      </c>
      <c r="G201" s="262"/>
      <c r="H201" s="265">
        <v>7</v>
      </c>
      <c r="I201" s="266"/>
      <c r="J201" s="262"/>
      <c r="K201" s="262"/>
      <c r="L201" s="267"/>
      <c r="M201" s="268"/>
      <c r="N201" s="269"/>
      <c r="O201" s="269"/>
      <c r="P201" s="269"/>
      <c r="Q201" s="269"/>
      <c r="R201" s="269"/>
      <c r="S201" s="269"/>
      <c r="T201" s="27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1" t="s">
        <v>131</v>
      </c>
      <c r="AU201" s="271" t="s">
        <v>86</v>
      </c>
      <c r="AV201" s="14" t="s">
        <v>86</v>
      </c>
      <c r="AW201" s="14" t="s">
        <v>32</v>
      </c>
      <c r="AX201" s="14" t="s">
        <v>84</v>
      </c>
      <c r="AY201" s="271" t="s">
        <v>122</v>
      </c>
    </row>
    <row r="202" s="12" customFormat="1" ht="22.8" customHeight="1">
      <c r="A202" s="12"/>
      <c r="B202" s="220"/>
      <c r="C202" s="221"/>
      <c r="D202" s="222" t="s">
        <v>75</v>
      </c>
      <c r="E202" s="234" t="s">
        <v>121</v>
      </c>
      <c r="F202" s="234" t="s">
        <v>409</v>
      </c>
      <c r="G202" s="221"/>
      <c r="H202" s="221"/>
      <c r="I202" s="224"/>
      <c r="J202" s="235">
        <f>BK202</f>
        <v>0</v>
      </c>
      <c r="K202" s="221"/>
      <c r="L202" s="226"/>
      <c r="M202" s="227"/>
      <c r="N202" s="228"/>
      <c r="O202" s="228"/>
      <c r="P202" s="229">
        <f>SUM(P203:P213)</f>
        <v>0</v>
      </c>
      <c r="Q202" s="228"/>
      <c r="R202" s="229">
        <f>SUM(R203:R213)</f>
        <v>58.143799999999999</v>
      </c>
      <c r="S202" s="228"/>
      <c r="T202" s="230">
        <f>SUM(T203:T213)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31" t="s">
        <v>84</v>
      </c>
      <c r="AT202" s="232" t="s">
        <v>75</v>
      </c>
      <c r="AU202" s="232" t="s">
        <v>84</v>
      </c>
      <c r="AY202" s="231" t="s">
        <v>122</v>
      </c>
      <c r="BK202" s="233">
        <f>SUM(BK203:BK213)</f>
        <v>0</v>
      </c>
    </row>
    <row r="203" s="2" customFormat="1" ht="24.15" customHeight="1">
      <c r="A203" s="38"/>
      <c r="B203" s="39"/>
      <c r="C203" s="236" t="s">
        <v>357</v>
      </c>
      <c r="D203" s="236" t="s">
        <v>125</v>
      </c>
      <c r="E203" s="237" t="s">
        <v>687</v>
      </c>
      <c r="F203" s="238" t="s">
        <v>688</v>
      </c>
      <c r="G203" s="239" t="s">
        <v>258</v>
      </c>
      <c r="H203" s="240">
        <v>220</v>
      </c>
      <c r="I203" s="241"/>
      <c r="J203" s="242">
        <f>ROUND(I203*H203,2)</f>
        <v>0</v>
      </c>
      <c r="K203" s="243"/>
      <c r="L203" s="44"/>
      <c r="M203" s="244" t="s">
        <v>1</v>
      </c>
      <c r="N203" s="245" t="s">
        <v>41</v>
      </c>
      <c r="O203" s="91"/>
      <c r="P203" s="246">
        <f>O203*H203</f>
        <v>0</v>
      </c>
      <c r="Q203" s="246">
        <v>0</v>
      </c>
      <c r="R203" s="246">
        <f>Q203*H203</f>
        <v>0</v>
      </c>
      <c r="S203" s="246">
        <v>0</v>
      </c>
      <c r="T203" s="24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8" t="s">
        <v>147</v>
      </c>
      <c r="AT203" s="248" t="s">
        <v>125</v>
      </c>
      <c r="AU203" s="248" t="s">
        <v>86</v>
      </c>
      <c r="AY203" s="17" t="s">
        <v>122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7" t="s">
        <v>84</v>
      </c>
      <c r="BK203" s="249">
        <f>ROUND(I203*H203,2)</f>
        <v>0</v>
      </c>
      <c r="BL203" s="17" t="s">
        <v>147</v>
      </c>
      <c r="BM203" s="248" t="s">
        <v>689</v>
      </c>
    </row>
    <row r="204" s="13" customFormat="1">
      <c r="A204" s="13"/>
      <c r="B204" s="250"/>
      <c r="C204" s="251"/>
      <c r="D204" s="252" t="s">
        <v>131</v>
      </c>
      <c r="E204" s="253" t="s">
        <v>1</v>
      </c>
      <c r="F204" s="254" t="s">
        <v>690</v>
      </c>
      <c r="G204" s="251"/>
      <c r="H204" s="253" t="s">
        <v>1</v>
      </c>
      <c r="I204" s="255"/>
      <c r="J204" s="251"/>
      <c r="K204" s="251"/>
      <c r="L204" s="256"/>
      <c r="M204" s="257"/>
      <c r="N204" s="258"/>
      <c r="O204" s="258"/>
      <c r="P204" s="258"/>
      <c r="Q204" s="258"/>
      <c r="R204" s="258"/>
      <c r="S204" s="258"/>
      <c r="T204" s="25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0" t="s">
        <v>131</v>
      </c>
      <c r="AU204" s="260" t="s">
        <v>86</v>
      </c>
      <c r="AV204" s="13" t="s">
        <v>84</v>
      </c>
      <c r="AW204" s="13" t="s">
        <v>32</v>
      </c>
      <c r="AX204" s="13" t="s">
        <v>76</v>
      </c>
      <c r="AY204" s="260" t="s">
        <v>122</v>
      </c>
    </row>
    <row r="205" s="14" customFormat="1">
      <c r="A205" s="14"/>
      <c r="B205" s="261"/>
      <c r="C205" s="262"/>
      <c r="D205" s="252" t="s">
        <v>131</v>
      </c>
      <c r="E205" s="263" t="s">
        <v>1</v>
      </c>
      <c r="F205" s="264" t="s">
        <v>691</v>
      </c>
      <c r="G205" s="262"/>
      <c r="H205" s="265">
        <v>220</v>
      </c>
      <c r="I205" s="266"/>
      <c r="J205" s="262"/>
      <c r="K205" s="262"/>
      <c r="L205" s="267"/>
      <c r="M205" s="268"/>
      <c r="N205" s="269"/>
      <c r="O205" s="269"/>
      <c r="P205" s="269"/>
      <c r="Q205" s="269"/>
      <c r="R205" s="269"/>
      <c r="S205" s="269"/>
      <c r="T205" s="27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1" t="s">
        <v>131</v>
      </c>
      <c r="AU205" s="271" t="s">
        <v>86</v>
      </c>
      <c r="AV205" s="14" t="s">
        <v>86</v>
      </c>
      <c r="AW205" s="14" t="s">
        <v>32</v>
      </c>
      <c r="AX205" s="14" t="s">
        <v>84</v>
      </c>
      <c r="AY205" s="271" t="s">
        <v>122</v>
      </c>
    </row>
    <row r="206" s="2" customFormat="1" ht="24.15" customHeight="1">
      <c r="A206" s="38"/>
      <c r="B206" s="39"/>
      <c r="C206" s="236" t="s">
        <v>362</v>
      </c>
      <c r="D206" s="236" t="s">
        <v>125</v>
      </c>
      <c r="E206" s="237" t="s">
        <v>411</v>
      </c>
      <c r="F206" s="238" t="s">
        <v>412</v>
      </c>
      <c r="G206" s="239" t="s">
        <v>258</v>
      </c>
      <c r="H206" s="240">
        <v>220</v>
      </c>
      <c r="I206" s="241"/>
      <c r="J206" s="242">
        <f>ROUND(I206*H206,2)</f>
        <v>0</v>
      </c>
      <c r="K206" s="243"/>
      <c r="L206" s="44"/>
      <c r="M206" s="244" t="s">
        <v>1</v>
      </c>
      <c r="N206" s="245" t="s">
        <v>41</v>
      </c>
      <c r="O206" s="91"/>
      <c r="P206" s="246">
        <f>O206*H206</f>
        <v>0</v>
      </c>
      <c r="Q206" s="246">
        <v>0</v>
      </c>
      <c r="R206" s="246">
        <f>Q206*H206</f>
        <v>0</v>
      </c>
      <c r="S206" s="246">
        <v>0</v>
      </c>
      <c r="T206" s="24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8" t="s">
        <v>147</v>
      </c>
      <c r="AT206" s="248" t="s">
        <v>125</v>
      </c>
      <c r="AU206" s="248" t="s">
        <v>86</v>
      </c>
      <c r="AY206" s="17" t="s">
        <v>122</v>
      </c>
      <c r="BE206" s="249">
        <f>IF(N206="základní",J206,0)</f>
        <v>0</v>
      </c>
      <c r="BF206" s="249">
        <f>IF(N206="snížená",J206,0)</f>
        <v>0</v>
      </c>
      <c r="BG206" s="249">
        <f>IF(N206="zákl. přenesená",J206,0)</f>
        <v>0</v>
      </c>
      <c r="BH206" s="249">
        <f>IF(N206="sníž. přenesená",J206,0)</f>
        <v>0</v>
      </c>
      <c r="BI206" s="249">
        <f>IF(N206="nulová",J206,0)</f>
        <v>0</v>
      </c>
      <c r="BJ206" s="17" t="s">
        <v>84</v>
      </c>
      <c r="BK206" s="249">
        <f>ROUND(I206*H206,2)</f>
        <v>0</v>
      </c>
      <c r="BL206" s="17" t="s">
        <v>147</v>
      </c>
      <c r="BM206" s="248" t="s">
        <v>692</v>
      </c>
    </row>
    <row r="207" s="13" customFormat="1">
      <c r="A207" s="13"/>
      <c r="B207" s="250"/>
      <c r="C207" s="251"/>
      <c r="D207" s="252" t="s">
        <v>131</v>
      </c>
      <c r="E207" s="253" t="s">
        <v>1</v>
      </c>
      <c r="F207" s="254" t="s">
        <v>693</v>
      </c>
      <c r="G207" s="251"/>
      <c r="H207" s="253" t="s">
        <v>1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0" t="s">
        <v>131</v>
      </c>
      <c r="AU207" s="260" t="s">
        <v>86</v>
      </c>
      <c r="AV207" s="13" t="s">
        <v>84</v>
      </c>
      <c r="AW207" s="13" t="s">
        <v>32</v>
      </c>
      <c r="AX207" s="13" t="s">
        <v>76</v>
      </c>
      <c r="AY207" s="260" t="s">
        <v>122</v>
      </c>
    </row>
    <row r="208" s="14" customFormat="1">
      <c r="A208" s="14"/>
      <c r="B208" s="261"/>
      <c r="C208" s="262"/>
      <c r="D208" s="252" t="s">
        <v>131</v>
      </c>
      <c r="E208" s="263" t="s">
        <v>1</v>
      </c>
      <c r="F208" s="264" t="s">
        <v>691</v>
      </c>
      <c r="G208" s="262"/>
      <c r="H208" s="265">
        <v>220</v>
      </c>
      <c r="I208" s="266"/>
      <c r="J208" s="262"/>
      <c r="K208" s="262"/>
      <c r="L208" s="267"/>
      <c r="M208" s="268"/>
      <c r="N208" s="269"/>
      <c r="O208" s="269"/>
      <c r="P208" s="269"/>
      <c r="Q208" s="269"/>
      <c r="R208" s="269"/>
      <c r="S208" s="269"/>
      <c r="T208" s="27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1" t="s">
        <v>131</v>
      </c>
      <c r="AU208" s="271" t="s">
        <v>86</v>
      </c>
      <c r="AV208" s="14" t="s">
        <v>86</v>
      </c>
      <c r="AW208" s="14" t="s">
        <v>32</v>
      </c>
      <c r="AX208" s="14" t="s">
        <v>84</v>
      </c>
      <c r="AY208" s="271" t="s">
        <v>122</v>
      </c>
    </row>
    <row r="209" s="2" customFormat="1" ht="76.35" customHeight="1">
      <c r="A209" s="38"/>
      <c r="B209" s="39"/>
      <c r="C209" s="236" t="s">
        <v>368</v>
      </c>
      <c r="D209" s="236" t="s">
        <v>125</v>
      </c>
      <c r="E209" s="237" t="s">
        <v>694</v>
      </c>
      <c r="F209" s="238" t="s">
        <v>695</v>
      </c>
      <c r="G209" s="239" t="s">
        <v>258</v>
      </c>
      <c r="H209" s="240">
        <v>220</v>
      </c>
      <c r="I209" s="241"/>
      <c r="J209" s="242">
        <f>ROUND(I209*H209,2)</f>
        <v>0</v>
      </c>
      <c r="K209" s="243"/>
      <c r="L209" s="44"/>
      <c r="M209" s="244" t="s">
        <v>1</v>
      </c>
      <c r="N209" s="245" t="s">
        <v>41</v>
      </c>
      <c r="O209" s="91"/>
      <c r="P209" s="246">
        <f>O209*H209</f>
        <v>0</v>
      </c>
      <c r="Q209" s="246">
        <v>0.085650000000000004</v>
      </c>
      <c r="R209" s="246">
        <f>Q209*H209</f>
        <v>18.843</v>
      </c>
      <c r="S209" s="246">
        <v>0</v>
      </c>
      <c r="T209" s="24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8" t="s">
        <v>147</v>
      </c>
      <c r="AT209" s="248" t="s">
        <v>125</v>
      </c>
      <c r="AU209" s="248" t="s">
        <v>86</v>
      </c>
      <c r="AY209" s="17" t="s">
        <v>122</v>
      </c>
      <c r="BE209" s="249">
        <f>IF(N209="základní",J209,0)</f>
        <v>0</v>
      </c>
      <c r="BF209" s="249">
        <f>IF(N209="snížená",J209,0)</f>
        <v>0</v>
      </c>
      <c r="BG209" s="249">
        <f>IF(N209="zákl. přenesená",J209,0)</f>
        <v>0</v>
      </c>
      <c r="BH209" s="249">
        <f>IF(N209="sníž. přenesená",J209,0)</f>
        <v>0</v>
      </c>
      <c r="BI209" s="249">
        <f>IF(N209="nulová",J209,0)</f>
        <v>0</v>
      </c>
      <c r="BJ209" s="17" t="s">
        <v>84</v>
      </c>
      <c r="BK209" s="249">
        <f>ROUND(I209*H209,2)</f>
        <v>0</v>
      </c>
      <c r="BL209" s="17" t="s">
        <v>147</v>
      </c>
      <c r="BM209" s="248" t="s">
        <v>696</v>
      </c>
    </row>
    <row r="210" s="14" customFormat="1">
      <c r="A210" s="14"/>
      <c r="B210" s="261"/>
      <c r="C210" s="262"/>
      <c r="D210" s="252" t="s">
        <v>131</v>
      </c>
      <c r="E210" s="263" t="s">
        <v>1</v>
      </c>
      <c r="F210" s="264" t="s">
        <v>691</v>
      </c>
      <c r="G210" s="262"/>
      <c r="H210" s="265">
        <v>220</v>
      </c>
      <c r="I210" s="266"/>
      <c r="J210" s="262"/>
      <c r="K210" s="262"/>
      <c r="L210" s="267"/>
      <c r="M210" s="268"/>
      <c r="N210" s="269"/>
      <c r="O210" s="269"/>
      <c r="P210" s="269"/>
      <c r="Q210" s="269"/>
      <c r="R210" s="269"/>
      <c r="S210" s="269"/>
      <c r="T210" s="27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1" t="s">
        <v>131</v>
      </c>
      <c r="AU210" s="271" t="s">
        <v>86</v>
      </c>
      <c r="AV210" s="14" t="s">
        <v>86</v>
      </c>
      <c r="AW210" s="14" t="s">
        <v>32</v>
      </c>
      <c r="AX210" s="14" t="s">
        <v>84</v>
      </c>
      <c r="AY210" s="271" t="s">
        <v>122</v>
      </c>
    </row>
    <row r="211" s="2" customFormat="1" ht="14.4" customHeight="1">
      <c r="A211" s="38"/>
      <c r="B211" s="39"/>
      <c r="C211" s="286" t="s">
        <v>373</v>
      </c>
      <c r="D211" s="286" t="s">
        <v>250</v>
      </c>
      <c r="E211" s="287" t="s">
        <v>697</v>
      </c>
      <c r="F211" s="288" t="s">
        <v>698</v>
      </c>
      <c r="G211" s="289" t="s">
        <v>258</v>
      </c>
      <c r="H211" s="290">
        <v>223.30000000000001</v>
      </c>
      <c r="I211" s="291"/>
      <c r="J211" s="292">
        <f>ROUND(I211*H211,2)</f>
        <v>0</v>
      </c>
      <c r="K211" s="293"/>
      <c r="L211" s="294"/>
      <c r="M211" s="295" t="s">
        <v>1</v>
      </c>
      <c r="N211" s="296" t="s">
        <v>41</v>
      </c>
      <c r="O211" s="91"/>
      <c r="P211" s="246">
        <f>O211*H211</f>
        <v>0</v>
      </c>
      <c r="Q211" s="246">
        <v>0.17599999999999999</v>
      </c>
      <c r="R211" s="246">
        <f>Q211*H211</f>
        <v>39.300800000000002</v>
      </c>
      <c r="S211" s="246">
        <v>0</v>
      </c>
      <c r="T211" s="24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8" t="s">
        <v>138</v>
      </c>
      <c r="AT211" s="248" t="s">
        <v>250</v>
      </c>
      <c r="AU211" s="248" t="s">
        <v>86</v>
      </c>
      <c r="AY211" s="17" t="s">
        <v>122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7" t="s">
        <v>84</v>
      </c>
      <c r="BK211" s="249">
        <f>ROUND(I211*H211,2)</f>
        <v>0</v>
      </c>
      <c r="BL211" s="17" t="s">
        <v>147</v>
      </c>
      <c r="BM211" s="248" t="s">
        <v>699</v>
      </c>
    </row>
    <row r="212" s="14" customFormat="1">
      <c r="A212" s="14"/>
      <c r="B212" s="261"/>
      <c r="C212" s="262"/>
      <c r="D212" s="252" t="s">
        <v>131</v>
      </c>
      <c r="E212" s="263" t="s">
        <v>1</v>
      </c>
      <c r="F212" s="264" t="s">
        <v>691</v>
      </c>
      <c r="G212" s="262"/>
      <c r="H212" s="265">
        <v>220</v>
      </c>
      <c r="I212" s="266"/>
      <c r="J212" s="262"/>
      <c r="K212" s="262"/>
      <c r="L212" s="267"/>
      <c r="M212" s="268"/>
      <c r="N212" s="269"/>
      <c r="O212" s="269"/>
      <c r="P212" s="269"/>
      <c r="Q212" s="269"/>
      <c r="R212" s="269"/>
      <c r="S212" s="269"/>
      <c r="T212" s="27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1" t="s">
        <v>131</v>
      </c>
      <c r="AU212" s="271" t="s">
        <v>86</v>
      </c>
      <c r="AV212" s="14" t="s">
        <v>86</v>
      </c>
      <c r="AW212" s="14" t="s">
        <v>32</v>
      </c>
      <c r="AX212" s="14" t="s">
        <v>84</v>
      </c>
      <c r="AY212" s="271" t="s">
        <v>122</v>
      </c>
    </row>
    <row r="213" s="14" customFormat="1">
      <c r="A213" s="14"/>
      <c r="B213" s="261"/>
      <c r="C213" s="262"/>
      <c r="D213" s="252" t="s">
        <v>131</v>
      </c>
      <c r="E213" s="262"/>
      <c r="F213" s="264" t="s">
        <v>700</v>
      </c>
      <c r="G213" s="262"/>
      <c r="H213" s="265">
        <v>223.30000000000001</v>
      </c>
      <c r="I213" s="266"/>
      <c r="J213" s="262"/>
      <c r="K213" s="262"/>
      <c r="L213" s="267"/>
      <c r="M213" s="268"/>
      <c r="N213" s="269"/>
      <c r="O213" s="269"/>
      <c r="P213" s="269"/>
      <c r="Q213" s="269"/>
      <c r="R213" s="269"/>
      <c r="S213" s="269"/>
      <c r="T213" s="27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1" t="s">
        <v>131</v>
      </c>
      <c r="AU213" s="271" t="s">
        <v>86</v>
      </c>
      <c r="AV213" s="14" t="s">
        <v>86</v>
      </c>
      <c r="AW213" s="14" t="s">
        <v>4</v>
      </c>
      <c r="AX213" s="14" t="s">
        <v>84</v>
      </c>
      <c r="AY213" s="271" t="s">
        <v>122</v>
      </c>
    </row>
    <row r="214" s="12" customFormat="1" ht="22.8" customHeight="1">
      <c r="A214" s="12"/>
      <c r="B214" s="220"/>
      <c r="C214" s="221"/>
      <c r="D214" s="222" t="s">
        <v>75</v>
      </c>
      <c r="E214" s="234" t="s">
        <v>138</v>
      </c>
      <c r="F214" s="234" t="s">
        <v>701</v>
      </c>
      <c r="G214" s="221"/>
      <c r="H214" s="221"/>
      <c r="I214" s="224"/>
      <c r="J214" s="235">
        <f>BK214</f>
        <v>0</v>
      </c>
      <c r="K214" s="221"/>
      <c r="L214" s="226"/>
      <c r="M214" s="227"/>
      <c r="N214" s="228"/>
      <c r="O214" s="228"/>
      <c r="P214" s="229">
        <f>SUM(P215:P217)</f>
        <v>0</v>
      </c>
      <c r="Q214" s="228"/>
      <c r="R214" s="229">
        <f>SUM(R215:R217)</f>
        <v>1.5554000000000001</v>
      </c>
      <c r="S214" s="228"/>
      <c r="T214" s="230">
        <f>SUM(T215:T217)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31" t="s">
        <v>84</v>
      </c>
      <c r="AT214" s="232" t="s">
        <v>75</v>
      </c>
      <c r="AU214" s="232" t="s">
        <v>84</v>
      </c>
      <c r="AY214" s="231" t="s">
        <v>122</v>
      </c>
      <c r="BK214" s="233">
        <f>SUM(BK215:BK217)</f>
        <v>0</v>
      </c>
    </row>
    <row r="215" s="2" customFormat="1" ht="37.8" customHeight="1">
      <c r="A215" s="38"/>
      <c r="B215" s="39"/>
      <c r="C215" s="236" t="s">
        <v>378</v>
      </c>
      <c r="D215" s="236" t="s">
        <v>125</v>
      </c>
      <c r="E215" s="237" t="s">
        <v>702</v>
      </c>
      <c r="F215" s="238" t="s">
        <v>703</v>
      </c>
      <c r="G215" s="239" t="s">
        <v>321</v>
      </c>
      <c r="H215" s="240">
        <v>5</v>
      </c>
      <c r="I215" s="241"/>
      <c r="J215" s="242">
        <f>ROUND(I215*H215,2)</f>
        <v>0</v>
      </c>
      <c r="K215" s="243"/>
      <c r="L215" s="44"/>
      <c r="M215" s="244" t="s">
        <v>1</v>
      </c>
      <c r="N215" s="245" t="s">
        <v>41</v>
      </c>
      <c r="O215" s="91"/>
      <c r="P215" s="246">
        <f>O215*H215</f>
        <v>0</v>
      </c>
      <c r="Q215" s="246">
        <v>0.31108000000000002</v>
      </c>
      <c r="R215" s="246">
        <f>Q215*H215</f>
        <v>1.5554000000000001</v>
      </c>
      <c r="S215" s="246">
        <v>0</v>
      </c>
      <c r="T215" s="24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8" t="s">
        <v>147</v>
      </c>
      <c r="AT215" s="248" t="s">
        <v>125</v>
      </c>
      <c r="AU215" s="248" t="s">
        <v>86</v>
      </c>
      <c r="AY215" s="17" t="s">
        <v>122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7" t="s">
        <v>84</v>
      </c>
      <c r="BK215" s="249">
        <f>ROUND(I215*H215,2)</f>
        <v>0</v>
      </c>
      <c r="BL215" s="17" t="s">
        <v>147</v>
      </c>
      <c r="BM215" s="248" t="s">
        <v>704</v>
      </c>
    </row>
    <row r="216" s="13" customFormat="1">
      <c r="A216" s="13"/>
      <c r="B216" s="250"/>
      <c r="C216" s="251"/>
      <c r="D216" s="252" t="s">
        <v>131</v>
      </c>
      <c r="E216" s="253" t="s">
        <v>1</v>
      </c>
      <c r="F216" s="254" t="s">
        <v>705</v>
      </c>
      <c r="G216" s="251"/>
      <c r="H216" s="253" t="s">
        <v>1</v>
      </c>
      <c r="I216" s="255"/>
      <c r="J216" s="251"/>
      <c r="K216" s="251"/>
      <c r="L216" s="256"/>
      <c r="M216" s="257"/>
      <c r="N216" s="258"/>
      <c r="O216" s="258"/>
      <c r="P216" s="258"/>
      <c r="Q216" s="258"/>
      <c r="R216" s="258"/>
      <c r="S216" s="258"/>
      <c r="T216" s="25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0" t="s">
        <v>131</v>
      </c>
      <c r="AU216" s="260" t="s">
        <v>86</v>
      </c>
      <c r="AV216" s="13" t="s">
        <v>84</v>
      </c>
      <c r="AW216" s="13" t="s">
        <v>32</v>
      </c>
      <c r="AX216" s="13" t="s">
        <v>76</v>
      </c>
      <c r="AY216" s="260" t="s">
        <v>122</v>
      </c>
    </row>
    <row r="217" s="14" customFormat="1">
      <c r="A217" s="14"/>
      <c r="B217" s="261"/>
      <c r="C217" s="262"/>
      <c r="D217" s="252" t="s">
        <v>131</v>
      </c>
      <c r="E217" s="263" t="s">
        <v>1</v>
      </c>
      <c r="F217" s="264" t="s">
        <v>121</v>
      </c>
      <c r="G217" s="262"/>
      <c r="H217" s="265">
        <v>5</v>
      </c>
      <c r="I217" s="266"/>
      <c r="J217" s="262"/>
      <c r="K217" s="262"/>
      <c r="L217" s="267"/>
      <c r="M217" s="268"/>
      <c r="N217" s="269"/>
      <c r="O217" s="269"/>
      <c r="P217" s="269"/>
      <c r="Q217" s="269"/>
      <c r="R217" s="269"/>
      <c r="S217" s="269"/>
      <c r="T217" s="27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1" t="s">
        <v>131</v>
      </c>
      <c r="AU217" s="271" t="s">
        <v>86</v>
      </c>
      <c r="AV217" s="14" t="s">
        <v>86</v>
      </c>
      <c r="AW217" s="14" t="s">
        <v>32</v>
      </c>
      <c r="AX217" s="14" t="s">
        <v>84</v>
      </c>
      <c r="AY217" s="271" t="s">
        <v>122</v>
      </c>
    </row>
    <row r="218" s="12" customFormat="1" ht="22.8" customHeight="1">
      <c r="A218" s="12"/>
      <c r="B218" s="220"/>
      <c r="C218" s="221"/>
      <c r="D218" s="222" t="s">
        <v>75</v>
      </c>
      <c r="E218" s="234" t="s">
        <v>173</v>
      </c>
      <c r="F218" s="234" t="s">
        <v>463</v>
      </c>
      <c r="G218" s="221"/>
      <c r="H218" s="221"/>
      <c r="I218" s="224"/>
      <c r="J218" s="235">
        <f>BK218</f>
        <v>0</v>
      </c>
      <c r="K218" s="221"/>
      <c r="L218" s="226"/>
      <c r="M218" s="227"/>
      <c r="N218" s="228"/>
      <c r="O218" s="228"/>
      <c r="P218" s="229">
        <f>SUM(P219:P228)</f>
        <v>0</v>
      </c>
      <c r="Q218" s="228"/>
      <c r="R218" s="229">
        <f>SUM(R219:R228)</f>
        <v>21.30555</v>
      </c>
      <c r="S218" s="228"/>
      <c r="T218" s="230">
        <f>SUM(T219:T228)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31" t="s">
        <v>84</v>
      </c>
      <c r="AT218" s="232" t="s">
        <v>75</v>
      </c>
      <c r="AU218" s="232" t="s">
        <v>84</v>
      </c>
      <c r="AY218" s="231" t="s">
        <v>122</v>
      </c>
      <c r="BK218" s="233">
        <f>SUM(BK219:BK228)</f>
        <v>0</v>
      </c>
    </row>
    <row r="219" s="2" customFormat="1" ht="49.05" customHeight="1">
      <c r="A219" s="38"/>
      <c r="B219" s="39"/>
      <c r="C219" s="236" t="s">
        <v>383</v>
      </c>
      <c r="D219" s="236" t="s">
        <v>125</v>
      </c>
      <c r="E219" s="237" t="s">
        <v>706</v>
      </c>
      <c r="F219" s="238" t="s">
        <v>707</v>
      </c>
      <c r="G219" s="239" t="s">
        <v>264</v>
      </c>
      <c r="H219" s="240">
        <v>15</v>
      </c>
      <c r="I219" s="241"/>
      <c r="J219" s="242">
        <f>ROUND(I219*H219,2)</f>
        <v>0</v>
      </c>
      <c r="K219" s="243"/>
      <c r="L219" s="44"/>
      <c r="M219" s="244" t="s">
        <v>1</v>
      </c>
      <c r="N219" s="245" t="s">
        <v>41</v>
      </c>
      <c r="O219" s="91"/>
      <c r="P219" s="246">
        <f>O219*H219</f>
        <v>0</v>
      </c>
      <c r="Q219" s="246">
        <v>0.16849</v>
      </c>
      <c r="R219" s="246">
        <f>Q219*H219</f>
        <v>2.5273500000000002</v>
      </c>
      <c r="S219" s="246">
        <v>0</v>
      </c>
      <c r="T219" s="24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8" t="s">
        <v>147</v>
      </c>
      <c r="AT219" s="248" t="s">
        <v>125</v>
      </c>
      <c r="AU219" s="248" t="s">
        <v>86</v>
      </c>
      <c r="AY219" s="17" t="s">
        <v>122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7" t="s">
        <v>84</v>
      </c>
      <c r="BK219" s="249">
        <f>ROUND(I219*H219,2)</f>
        <v>0</v>
      </c>
      <c r="BL219" s="17" t="s">
        <v>147</v>
      </c>
      <c r="BM219" s="248" t="s">
        <v>708</v>
      </c>
    </row>
    <row r="220" s="13" customFormat="1">
      <c r="A220" s="13"/>
      <c r="B220" s="250"/>
      <c r="C220" s="251"/>
      <c r="D220" s="252" t="s">
        <v>131</v>
      </c>
      <c r="E220" s="253" t="s">
        <v>1</v>
      </c>
      <c r="F220" s="254" t="s">
        <v>709</v>
      </c>
      <c r="G220" s="251"/>
      <c r="H220" s="253" t="s">
        <v>1</v>
      </c>
      <c r="I220" s="255"/>
      <c r="J220" s="251"/>
      <c r="K220" s="251"/>
      <c r="L220" s="256"/>
      <c r="M220" s="257"/>
      <c r="N220" s="258"/>
      <c r="O220" s="258"/>
      <c r="P220" s="258"/>
      <c r="Q220" s="258"/>
      <c r="R220" s="258"/>
      <c r="S220" s="258"/>
      <c r="T220" s="25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0" t="s">
        <v>131</v>
      </c>
      <c r="AU220" s="260" t="s">
        <v>86</v>
      </c>
      <c r="AV220" s="13" t="s">
        <v>84</v>
      </c>
      <c r="AW220" s="13" t="s">
        <v>32</v>
      </c>
      <c r="AX220" s="13" t="s">
        <v>76</v>
      </c>
      <c r="AY220" s="260" t="s">
        <v>122</v>
      </c>
    </row>
    <row r="221" s="14" customFormat="1">
      <c r="A221" s="14"/>
      <c r="B221" s="261"/>
      <c r="C221" s="262"/>
      <c r="D221" s="252" t="s">
        <v>131</v>
      </c>
      <c r="E221" s="263" t="s">
        <v>1</v>
      </c>
      <c r="F221" s="264" t="s">
        <v>8</v>
      </c>
      <c r="G221" s="262"/>
      <c r="H221" s="265">
        <v>15</v>
      </c>
      <c r="I221" s="266"/>
      <c r="J221" s="262"/>
      <c r="K221" s="262"/>
      <c r="L221" s="267"/>
      <c r="M221" s="268"/>
      <c r="N221" s="269"/>
      <c r="O221" s="269"/>
      <c r="P221" s="269"/>
      <c r="Q221" s="269"/>
      <c r="R221" s="269"/>
      <c r="S221" s="269"/>
      <c r="T221" s="27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1" t="s">
        <v>131</v>
      </c>
      <c r="AU221" s="271" t="s">
        <v>86</v>
      </c>
      <c r="AV221" s="14" t="s">
        <v>86</v>
      </c>
      <c r="AW221" s="14" t="s">
        <v>32</v>
      </c>
      <c r="AX221" s="14" t="s">
        <v>84</v>
      </c>
      <c r="AY221" s="271" t="s">
        <v>122</v>
      </c>
    </row>
    <row r="222" s="2" customFormat="1" ht="49.05" customHeight="1">
      <c r="A222" s="38"/>
      <c r="B222" s="39"/>
      <c r="C222" s="236" t="s">
        <v>389</v>
      </c>
      <c r="D222" s="236" t="s">
        <v>125</v>
      </c>
      <c r="E222" s="237" t="s">
        <v>710</v>
      </c>
      <c r="F222" s="238" t="s">
        <v>711</v>
      </c>
      <c r="G222" s="239" t="s">
        <v>264</v>
      </c>
      <c r="H222" s="240">
        <v>95</v>
      </c>
      <c r="I222" s="241"/>
      <c r="J222" s="242">
        <f>ROUND(I222*H222,2)</f>
        <v>0</v>
      </c>
      <c r="K222" s="243"/>
      <c r="L222" s="44"/>
      <c r="M222" s="244" t="s">
        <v>1</v>
      </c>
      <c r="N222" s="245" t="s">
        <v>41</v>
      </c>
      <c r="O222" s="91"/>
      <c r="P222" s="246">
        <f>O222*H222</f>
        <v>0</v>
      </c>
      <c r="Q222" s="246">
        <v>0.1295</v>
      </c>
      <c r="R222" s="246">
        <f>Q222*H222</f>
        <v>12.3025</v>
      </c>
      <c r="S222" s="246">
        <v>0</v>
      </c>
      <c r="T222" s="24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8" t="s">
        <v>147</v>
      </c>
      <c r="AT222" s="248" t="s">
        <v>125</v>
      </c>
      <c r="AU222" s="248" t="s">
        <v>86</v>
      </c>
      <c r="AY222" s="17" t="s">
        <v>122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7" t="s">
        <v>84</v>
      </c>
      <c r="BK222" s="249">
        <f>ROUND(I222*H222,2)</f>
        <v>0</v>
      </c>
      <c r="BL222" s="17" t="s">
        <v>147</v>
      </c>
      <c r="BM222" s="248" t="s">
        <v>712</v>
      </c>
    </row>
    <row r="223" s="13" customFormat="1">
      <c r="A223" s="13"/>
      <c r="B223" s="250"/>
      <c r="C223" s="251"/>
      <c r="D223" s="252" t="s">
        <v>131</v>
      </c>
      <c r="E223" s="253" t="s">
        <v>1</v>
      </c>
      <c r="F223" s="254" t="s">
        <v>713</v>
      </c>
      <c r="G223" s="251"/>
      <c r="H223" s="253" t="s">
        <v>1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0" t="s">
        <v>131</v>
      </c>
      <c r="AU223" s="260" t="s">
        <v>86</v>
      </c>
      <c r="AV223" s="13" t="s">
        <v>84</v>
      </c>
      <c r="AW223" s="13" t="s">
        <v>32</v>
      </c>
      <c r="AX223" s="13" t="s">
        <v>76</v>
      </c>
      <c r="AY223" s="260" t="s">
        <v>122</v>
      </c>
    </row>
    <row r="224" s="14" customFormat="1">
      <c r="A224" s="14"/>
      <c r="B224" s="261"/>
      <c r="C224" s="262"/>
      <c r="D224" s="252" t="s">
        <v>131</v>
      </c>
      <c r="E224" s="263" t="s">
        <v>1</v>
      </c>
      <c r="F224" s="264" t="s">
        <v>714</v>
      </c>
      <c r="G224" s="262"/>
      <c r="H224" s="265">
        <v>95</v>
      </c>
      <c r="I224" s="266"/>
      <c r="J224" s="262"/>
      <c r="K224" s="262"/>
      <c r="L224" s="267"/>
      <c r="M224" s="268"/>
      <c r="N224" s="269"/>
      <c r="O224" s="269"/>
      <c r="P224" s="269"/>
      <c r="Q224" s="269"/>
      <c r="R224" s="269"/>
      <c r="S224" s="269"/>
      <c r="T224" s="27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1" t="s">
        <v>131</v>
      </c>
      <c r="AU224" s="271" t="s">
        <v>86</v>
      </c>
      <c r="AV224" s="14" t="s">
        <v>86</v>
      </c>
      <c r="AW224" s="14" t="s">
        <v>32</v>
      </c>
      <c r="AX224" s="14" t="s">
        <v>84</v>
      </c>
      <c r="AY224" s="271" t="s">
        <v>122</v>
      </c>
    </row>
    <row r="225" s="2" customFormat="1" ht="14.4" customHeight="1">
      <c r="A225" s="38"/>
      <c r="B225" s="39"/>
      <c r="C225" s="286" t="s">
        <v>399</v>
      </c>
      <c r="D225" s="286" t="s">
        <v>250</v>
      </c>
      <c r="E225" s="287" t="s">
        <v>715</v>
      </c>
      <c r="F225" s="288" t="s">
        <v>716</v>
      </c>
      <c r="G225" s="289" t="s">
        <v>264</v>
      </c>
      <c r="H225" s="290">
        <v>111.65000000000001</v>
      </c>
      <c r="I225" s="291"/>
      <c r="J225" s="292">
        <f>ROUND(I225*H225,2)</f>
        <v>0</v>
      </c>
      <c r="K225" s="293"/>
      <c r="L225" s="294"/>
      <c r="M225" s="295" t="s">
        <v>1</v>
      </c>
      <c r="N225" s="296" t="s">
        <v>41</v>
      </c>
      <c r="O225" s="91"/>
      <c r="P225" s="246">
        <f>O225*H225</f>
        <v>0</v>
      </c>
      <c r="Q225" s="246">
        <v>0.058000000000000003</v>
      </c>
      <c r="R225" s="246">
        <f>Q225*H225</f>
        <v>6.4757000000000007</v>
      </c>
      <c r="S225" s="246">
        <v>0</v>
      </c>
      <c r="T225" s="24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8" t="s">
        <v>138</v>
      </c>
      <c r="AT225" s="248" t="s">
        <v>250</v>
      </c>
      <c r="AU225" s="248" t="s">
        <v>86</v>
      </c>
      <c r="AY225" s="17" t="s">
        <v>122</v>
      </c>
      <c r="BE225" s="249">
        <f>IF(N225="základní",J225,0)</f>
        <v>0</v>
      </c>
      <c r="BF225" s="249">
        <f>IF(N225="snížená",J225,0)</f>
        <v>0</v>
      </c>
      <c r="BG225" s="249">
        <f>IF(N225="zákl. přenesená",J225,0)</f>
        <v>0</v>
      </c>
      <c r="BH225" s="249">
        <f>IF(N225="sníž. přenesená",J225,0)</f>
        <v>0</v>
      </c>
      <c r="BI225" s="249">
        <f>IF(N225="nulová",J225,0)</f>
        <v>0</v>
      </c>
      <c r="BJ225" s="17" t="s">
        <v>84</v>
      </c>
      <c r="BK225" s="249">
        <f>ROUND(I225*H225,2)</f>
        <v>0</v>
      </c>
      <c r="BL225" s="17" t="s">
        <v>147</v>
      </c>
      <c r="BM225" s="248" t="s">
        <v>717</v>
      </c>
    </row>
    <row r="226" s="13" customFormat="1">
      <c r="A226" s="13"/>
      <c r="B226" s="250"/>
      <c r="C226" s="251"/>
      <c r="D226" s="252" t="s">
        <v>131</v>
      </c>
      <c r="E226" s="253" t="s">
        <v>1</v>
      </c>
      <c r="F226" s="254" t="s">
        <v>718</v>
      </c>
      <c r="G226" s="251"/>
      <c r="H226" s="253" t="s">
        <v>1</v>
      </c>
      <c r="I226" s="255"/>
      <c r="J226" s="251"/>
      <c r="K226" s="251"/>
      <c r="L226" s="256"/>
      <c r="M226" s="257"/>
      <c r="N226" s="258"/>
      <c r="O226" s="258"/>
      <c r="P226" s="258"/>
      <c r="Q226" s="258"/>
      <c r="R226" s="258"/>
      <c r="S226" s="258"/>
      <c r="T226" s="25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0" t="s">
        <v>131</v>
      </c>
      <c r="AU226" s="260" t="s">
        <v>86</v>
      </c>
      <c r="AV226" s="13" t="s">
        <v>84</v>
      </c>
      <c r="AW226" s="13" t="s">
        <v>32</v>
      </c>
      <c r="AX226" s="13" t="s">
        <v>76</v>
      </c>
      <c r="AY226" s="260" t="s">
        <v>122</v>
      </c>
    </row>
    <row r="227" s="14" customFormat="1">
      <c r="A227" s="14"/>
      <c r="B227" s="261"/>
      <c r="C227" s="262"/>
      <c r="D227" s="252" t="s">
        <v>131</v>
      </c>
      <c r="E227" s="263" t="s">
        <v>1</v>
      </c>
      <c r="F227" s="264" t="s">
        <v>719</v>
      </c>
      <c r="G227" s="262"/>
      <c r="H227" s="265">
        <v>110</v>
      </c>
      <c r="I227" s="266"/>
      <c r="J227" s="262"/>
      <c r="K227" s="262"/>
      <c r="L227" s="267"/>
      <c r="M227" s="268"/>
      <c r="N227" s="269"/>
      <c r="O227" s="269"/>
      <c r="P227" s="269"/>
      <c r="Q227" s="269"/>
      <c r="R227" s="269"/>
      <c r="S227" s="269"/>
      <c r="T227" s="27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1" t="s">
        <v>131</v>
      </c>
      <c r="AU227" s="271" t="s">
        <v>86</v>
      </c>
      <c r="AV227" s="14" t="s">
        <v>86</v>
      </c>
      <c r="AW227" s="14" t="s">
        <v>32</v>
      </c>
      <c r="AX227" s="14" t="s">
        <v>84</v>
      </c>
      <c r="AY227" s="271" t="s">
        <v>122</v>
      </c>
    </row>
    <row r="228" s="14" customFormat="1">
      <c r="A228" s="14"/>
      <c r="B228" s="261"/>
      <c r="C228" s="262"/>
      <c r="D228" s="252" t="s">
        <v>131</v>
      </c>
      <c r="E228" s="262"/>
      <c r="F228" s="264" t="s">
        <v>720</v>
      </c>
      <c r="G228" s="262"/>
      <c r="H228" s="265">
        <v>111.65000000000001</v>
      </c>
      <c r="I228" s="266"/>
      <c r="J228" s="262"/>
      <c r="K228" s="262"/>
      <c r="L228" s="267"/>
      <c r="M228" s="268"/>
      <c r="N228" s="269"/>
      <c r="O228" s="269"/>
      <c r="P228" s="269"/>
      <c r="Q228" s="269"/>
      <c r="R228" s="269"/>
      <c r="S228" s="269"/>
      <c r="T228" s="27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1" t="s">
        <v>131</v>
      </c>
      <c r="AU228" s="271" t="s">
        <v>86</v>
      </c>
      <c r="AV228" s="14" t="s">
        <v>86</v>
      </c>
      <c r="AW228" s="14" t="s">
        <v>4</v>
      </c>
      <c r="AX228" s="14" t="s">
        <v>84</v>
      </c>
      <c r="AY228" s="271" t="s">
        <v>122</v>
      </c>
    </row>
    <row r="229" s="12" customFormat="1" ht="22.8" customHeight="1">
      <c r="A229" s="12"/>
      <c r="B229" s="220"/>
      <c r="C229" s="221"/>
      <c r="D229" s="222" t="s">
        <v>75</v>
      </c>
      <c r="E229" s="234" t="s">
        <v>576</v>
      </c>
      <c r="F229" s="234" t="s">
        <v>577</v>
      </c>
      <c r="G229" s="221"/>
      <c r="H229" s="221"/>
      <c r="I229" s="224"/>
      <c r="J229" s="235">
        <f>BK229</f>
        <v>0</v>
      </c>
      <c r="K229" s="221"/>
      <c r="L229" s="226"/>
      <c r="M229" s="227"/>
      <c r="N229" s="228"/>
      <c r="O229" s="228"/>
      <c r="P229" s="229">
        <f>SUM(P230:P231)</f>
        <v>0</v>
      </c>
      <c r="Q229" s="228"/>
      <c r="R229" s="229">
        <f>SUM(R230:R231)</f>
        <v>0</v>
      </c>
      <c r="S229" s="228"/>
      <c r="T229" s="230">
        <f>SUM(T230:T231)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31" t="s">
        <v>84</v>
      </c>
      <c r="AT229" s="232" t="s">
        <v>75</v>
      </c>
      <c r="AU229" s="232" t="s">
        <v>84</v>
      </c>
      <c r="AY229" s="231" t="s">
        <v>122</v>
      </c>
      <c r="BK229" s="233">
        <f>SUM(BK230:BK231)</f>
        <v>0</v>
      </c>
    </row>
    <row r="230" s="2" customFormat="1" ht="37.8" customHeight="1">
      <c r="A230" s="38"/>
      <c r="B230" s="39"/>
      <c r="C230" s="236" t="s">
        <v>405</v>
      </c>
      <c r="D230" s="236" t="s">
        <v>125</v>
      </c>
      <c r="E230" s="237" t="s">
        <v>579</v>
      </c>
      <c r="F230" s="238" t="s">
        <v>580</v>
      </c>
      <c r="G230" s="239" t="s">
        <v>242</v>
      </c>
      <c r="H230" s="240">
        <v>146.102</v>
      </c>
      <c r="I230" s="241"/>
      <c r="J230" s="242">
        <f>ROUND(I230*H230,2)</f>
        <v>0</v>
      </c>
      <c r="K230" s="243"/>
      <c r="L230" s="44"/>
      <c r="M230" s="244" t="s">
        <v>1</v>
      </c>
      <c r="N230" s="245" t="s">
        <v>41</v>
      </c>
      <c r="O230" s="91"/>
      <c r="P230" s="246">
        <f>O230*H230</f>
        <v>0</v>
      </c>
      <c r="Q230" s="246">
        <v>0</v>
      </c>
      <c r="R230" s="246">
        <f>Q230*H230</f>
        <v>0</v>
      </c>
      <c r="S230" s="246">
        <v>0</v>
      </c>
      <c r="T230" s="24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8" t="s">
        <v>147</v>
      </c>
      <c r="AT230" s="248" t="s">
        <v>125</v>
      </c>
      <c r="AU230" s="248" t="s">
        <v>86</v>
      </c>
      <c r="AY230" s="17" t="s">
        <v>122</v>
      </c>
      <c r="BE230" s="249">
        <f>IF(N230="základní",J230,0)</f>
        <v>0</v>
      </c>
      <c r="BF230" s="249">
        <f>IF(N230="snížená",J230,0)</f>
        <v>0</v>
      </c>
      <c r="BG230" s="249">
        <f>IF(N230="zákl. přenesená",J230,0)</f>
        <v>0</v>
      </c>
      <c r="BH230" s="249">
        <f>IF(N230="sníž. přenesená",J230,0)</f>
        <v>0</v>
      </c>
      <c r="BI230" s="249">
        <f>IF(N230="nulová",J230,0)</f>
        <v>0</v>
      </c>
      <c r="BJ230" s="17" t="s">
        <v>84</v>
      </c>
      <c r="BK230" s="249">
        <f>ROUND(I230*H230,2)</f>
        <v>0</v>
      </c>
      <c r="BL230" s="17" t="s">
        <v>147</v>
      </c>
      <c r="BM230" s="248" t="s">
        <v>721</v>
      </c>
    </row>
    <row r="231" s="2" customFormat="1" ht="37.8" customHeight="1">
      <c r="A231" s="38"/>
      <c r="B231" s="39"/>
      <c r="C231" s="236" t="s">
        <v>410</v>
      </c>
      <c r="D231" s="236" t="s">
        <v>125</v>
      </c>
      <c r="E231" s="237" t="s">
        <v>583</v>
      </c>
      <c r="F231" s="238" t="s">
        <v>584</v>
      </c>
      <c r="G231" s="239" t="s">
        <v>242</v>
      </c>
      <c r="H231" s="240">
        <v>146.102</v>
      </c>
      <c r="I231" s="241"/>
      <c r="J231" s="242">
        <f>ROUND(I231*H231,2)</f>
        <v>0</v>
      </c>
      <c r="K231" s="243"/>
      <c r="L231" s="44"/>
      <c r="M231" s="297" t="s">
        <v>1</v>
      </c>
      <c r="N231" s="298" t="s">
        <v>41</v>
      </c>
      <c r="O231" s="299"/>
      <c r="P231" s="300">
        <f>O231*H231</f>
        <v>0</v>
      </c>
      <c r="Q231" s="300">
        <v>0</v>
      </c>
      <c r="R231" s="300">
        <f>Q231*H231</f>
        <v>0</v>
      </c>
      <c r="S231" s="300">
        <v>0</v>
      </c>
      <c r="T231" s="301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8" t="s">
        <v>147</v>
      </c>
      <c r="AT231" s="248" t="s">
        <v>125</v>
      </c>
      <c r="AU231" s="248" t="s">
        <v>86</v>
      </c>
      <c r="AY231" s="17" t="s">
        <v>122</v>
      </c>
      <c r="BE231" s="249">
        <f>IF(N231="základní",J231,0)</f>
        <v>0</v>
      </c>
      <c r="BF231" s="249">
        <f>IF(N231="snížená",J231,0)</f>
        <v>0</v>
      </c>
      <c r="BG231" s="249">
        <f>IF(N231="zákl. přenesená",J231,0)</f>
        <v>0</v>
      </c>
      <c r="BH231" s="249">
        <f>IF(N231="sníž. přenesená",J231,0)</f>
        <v>0</v>
      </c>
      <c r="BI231" s="249">
        <f>IF(N231="nulová",J231,0)</f>
        <v>0</v>
      </c>
      <c r="BJ231" s="17" t="s">
        <v>84</v>
      </c>
      <c r="BK231" s="249">
        <f>ROUND(I231*H231,2)</f>
        <v>0</v>
      </c>
      <c r="BL231" s="17" t="s">
        <v>147</v>
      </c>
      <c r="BM231" s="248" t="s">
        <v>722</v>
      </c>
    </row>
    <row r="232" s="2" customFormat="1" ht="6.96" customHeight="1">
      <c r="A232" s="38"/>
      <c r="B232" s="66"/>
      <c r="C232" s="67"/>
      <c r="D232" s="67"/>
      <c r="E232" s="67"/>
      <c r="F232" s="67"/>
      <c r="G232" s="67"/>
      <c r="H232" s="67"/>
      <c r="I232" s="183"/>
      <c r="J232" s="67"/>
      <c r="K232" s="67"/>
      <c r="L232" s="44"/>
      <c r="M232" s="38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</row>
  </sheetData>
  <sheetProtection sheet="1" autoFilter="0" formatColumns="0" formatRows="0" objects="1" scenarios="1" spinCount="100000" saltValue="++inWeRCsGIiqmfbyAmHGSca9dkQi8WPfwWqKafdjdLlBmh4CcR+p/1+GqnRJGZEdOMe7stGmtJKlkt02pbM1A==" hashValue="6J7a5otmFHiDx/eDWabgajqhKabZVemAjpbytyAZC4ww8NFt0MvF/mMSh/DnvZTO2XpQRB0yq3FHVAh9gS/ysA==" algorithmName="SHA-512" password="CC35"/>
  <autoFilter ref="C123:K23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DESKTOP-GTLMSBH\Admin</dc:creator>
  <cp:lastModifiedBy>DESKTOP-GTLMSBH\Admin</cp:lastModifiedBy>
  <dcterms:created xsi:type="dcterms:W3CDTF">2020-09-14T09:41:45Z</dcterms:created>
  <dcterms:modified xsi:type="dcterms:W3CDTF">2020-09-14T09:41:55Z</dcterms:modified>
</cp:coreProperties>
</file>